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DTTCNH" sheetId="6" r:id="rId6"/>
    <sheet name="TGTSCDHN" sheetId="7" r:id="rId7"/>
    <sheet name="TGVCSHHN" sheetId="8" r:id="rId8"/>
    <sheet name="DTTCDH" sheetId="9" r:id="rId9"/>
    <sheet name="BC bo phan moi" sheetId="10" r:id="rId10"/>
  </sheets>
  <externalReferences>
    <externalReference r:id="rId13"/>
    <externalReference r:id="rId14"/>
  </externalReferences>
  <definedNames>
    <definedName name="AS2DocOpenMode" hidden="1">"AS2DocumentEdit"</definedName>
    <definedName name="MaKQKD">'[2]Danh mục bút toán điều chỉnh'!$G$8:$G$365</definedName>
    <definedName name="PSCo">'[2]Danh mục bút toán điều chỉnh'!$I$8:$I$365</definedName>
    <definedName name="PSNo">'[2]Danh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<sst xmlns="http://schemas.openxmlformats.org/spreadsheetml/2006/main" count="1242" uniqueCount="819">
  <si>
    <t xml:space="preserve">B¸o c¸o kÕt qu¶ bé phËn cho kú tµi chÝnh kÕt thóc ngµy 31 th¸ng 12 n¨m 2012 </t>
  </si>
  <si>
    <t xml:space="preserve">Tµi s¶n bé phËn vµ nî bé phËn cho kú tµi chÝnh kÕt thóc ngµy 31 th¸ng 12 n¨m 2011 </t>
  </si>
  <si>
    <t xml:space="preserve">Tµi s¶n bé phËn vµ nî bé phËn cho kú tµi chÝnh kÕt thóc ngµy 31 th¸ng 12 n¨m 2012 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</si>
  <si>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9.809.199.041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</si>
  <si>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978.466.290</t>
    </r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</si>
  <si>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10.748.707.914®</t>
    </r>
  </si>
  <si>
    <r>
      <t xml:space="preserve"> - Nguyªn gi¸ TSC§ cuèi kú ®· khÊu hao hÕt nh­ng vÉn cßn sö dông:</t>
    </r>
    <r>
      <rPr>
        <b/>
        <sz val="11"/>
        <rFont val=".VnTime"/>
        <family val="2"/>
      </rPr>
      <t xml:space="preserve"> 5.381.587.647®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</si>
  <si>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</si>
  <si>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</si>
  <si>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</si>
  <si>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</si>
  <si>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</si>
  <si>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</si>
  <si>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</si>
  <si>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</si>
  <si>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</si>
  <si>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</si>
  <si>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</si>
  <si>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</si>
  <si>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</si>
  <si>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</si>
  <si>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</si>
  <si>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</si>
  <si>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</si>
  <si>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</si>
  <si>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</si>
  <si>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</si>
  <si>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</si>
  <si>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</si>
  <si>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</si>
  <si>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</si>
  <si>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</si>
  <si>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</si>
  <si>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</si>
  <si>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</si>
  <si>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</si>
  <si>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</si>
  <si>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</si>
  <si>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</si>
  <si>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</si>
  <si>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</si>
  <si>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</si>
  <si>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</si>
  <si>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</si>
  <si>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</si>
  <si>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</si>
  <si>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</si>
  <si>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</si>
  <si>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</si>
  <si>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</si>
  <si>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</si>
  <si>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</si>
  <si>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</si>
  <si>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</si>
  <si>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</si>
  <si>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</si>
  <si>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</si>
  <si>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</si>
  <si>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</si>
  <si>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</si>
  <si>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</si>
  <si>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</si>
  <si>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</si>
  <si>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</si>
  <si>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</si>
  <si>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</si>
  <si>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</si>
  <si>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</si>
  <si>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</si>
  <si>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</si>
  <si>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</si>
  <si>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</si>
  <si>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</si>
  <si>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</si>
  <si>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</si>
  <si>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</si>
  <si>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</si>
  <si>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</si>
  <si>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</si>
  <si>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</si>
  <si>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</si>
  <si>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</si>
  <si>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</si>
  <si>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</si>
  <si>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</si>
  <si>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</si>
  <si>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</si>
  <si>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</si>
  <si>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</si>
  <si>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</si>
  <si>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</si>
  <si>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</si>
  <si>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</si>
  <si>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</si>
  <si>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</si>
  <si>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</si>
  <si>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</si>
  <si>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</si>
  <si>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</si>
  <si>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</si>
  <si>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</si>
  <si>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</si>
  <si>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</si>
  <si>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</si>
  <si>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</si>
  <si>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</si>
  <si>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</si>
  <si>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</si>
  <si>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</si>
  <si>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</si>
  <si>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</si>
  <si>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</si>
  <si>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</si>
  <si>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</si>
  <si>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</si>
  <si>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</si>
  <si>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</si>
  <si>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</si>
  <si>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</si>
  <si>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</si>
  <si>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</si>
  <si>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</si>
  <si>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</si>
  <si>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</si>
  <si>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</si>
  <si>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</si>
  <si>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</si>
  <si>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</si>
  <si>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</si>
  <si>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</si>
  <si>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</si>
  <si>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</si>
  <si>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</si>
  <si>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</si>
  <si>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</si>
  <si>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</si>
  <si>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</si>
  <si>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</si>
  <si>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</si>
  <si>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</si>
  <si>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</si>
  <si>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</si>
  <si>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</si>
  <si>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</si>
  <si>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</si>
  <si>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</si>
  <si>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</si>
  <si>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</si>
  <si>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</si>
  <si>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</si>
  <si>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</si>
  <si>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</si>
  <si>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</si>
  <si>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</si>
  <si>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</si>
  <si>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</si>
  <si>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</si>
  <si>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</si>
  <si>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</si>
  <si>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</si>
  <si>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</si>
  <si>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</si>
  <si>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</si>
  <si>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</si>
  <si>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</si>
  <si>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</si>
  <si>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</si>
  <si>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</si>
  <si>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</si>
  <si>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</si>
  <si>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</si>
  <si>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</si>
  <si>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</si>
  <si>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</si>
  <si>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</si>
  <si>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</si>
  <si>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</si>
  <si>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</si>
  <si>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</si>
  <si>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</si>
  <si>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</si>
  <si>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</si>
  <si>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</si>
  <si>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</si>
  <si>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</si>
  <si>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</si>
  <si>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</si>
  <si>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</si>
  <si>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</si>
  <si>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</si>
  <si>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</si>
  <si>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</si>
  <si>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</si>
  <si>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</si>
  <si>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</si>
  <si>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</si>
  <si>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</si>
  <si>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</si>
  <si>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</si>
  <si>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</si>
  <si>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</si>
  <si>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</si>
  <si>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</si>
  <si>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</si>
  <si>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</si>
  <si>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</si>
  <si>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</si>
  <si>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</si>
  <si>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</si>
  <si>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</si>
  <si>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</si>
  <si>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</si>
  <si>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</si>
  <si>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</si>
  <si>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</si>
  <si>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</si>
  <si>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</si>
  <si>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</si>
  <si>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 10. Dù phßng ph¶i tr¶ ng¾n h¹n</t>
  </si>
  <si>
    <t xml:space="preserve">       11. Quü khen th­ëng , phóc lîi</t>
  </si>
  <si>
    <t>MÉu sè 01 - DN/HN</t>
  </si>
  <si>
    <t>Quý 4 n¨m 2012</t>
  </si>
  <si>
    <t xml:space="preserve"> (T¹i ngµy 31 th¸ng 12  n¨m 2012)</t>
  </si>
  <si>
    <t xml:space="preserve">                        LËp, ngµy         th¸ng          n¨m 2013</t>
  </si>
  <si>
    <t>MÉu sè B 02a-DN/HN</t>
  </si>
  <si>
    <t>kÕt qu¶ ho¹t ®éng s¶n xuÊt kinh doanh hîp nhÊt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</si>
  <si>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</si>
  <si>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</si>
  <si>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</si>
  <si>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</si>
  <si>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</si>
  <si>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</si>
  <si>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</si>
  <si>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</si>
  <si>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</si>
  <si>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</si>
  <si>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</si>
  <si>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</si>
  <si>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</si>
  <si>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</si>
  <si>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</si>
  <si>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</si>
  <si>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</si>
  <si>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</si>
  <si>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</si>
  <si>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</si>
  <si>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</si>
  <si>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</si>
  <si>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</si>
  <si>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</si>
  <si>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</si>
  <si>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</si>
  <si>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</si>
  <si>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</si>
  <si>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</si>
  <si>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</si>
  <si>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</si>
  <si>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</si>
  <si>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</si>
  <si>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</si>
  <si>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13. Lîi nhuËn kh¸c (40=31-32)</t>
  </si>
  <si>
    <t>40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</si>
  <si>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</si>
  <si>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</si>
  <si>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</si>
  <si>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</si>
  <si>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</si>
  <si>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</si>
  <si>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</si>
  <si>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</si>
  <si>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</si>
  <si>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</si>
  <si>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</si>
  <si>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</si>
  <si>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</si>
  <si>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</si>
  <si>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§¬n vÞ tÝnh : §ång VN</t>
  </si>
  <si>
    <t>14. L·i (lç) trong c«ng ty liªn kÕt, liªn doanh</t>
  </si>
  <si>
    <t xml:space="preserve">19. Lîi nhuËn sau thuÕ cña cæ ®«ng thiÓu sè </t>
  </si>
  <si>
    <t>20. Lîi nhuËn sau thuÕ cña cæ ®«ng cña c«ng ty mÑ</t>
  </si>
  <si>
    <t>QuÝ IV n¨m 2012</t>
  </si>
  <si>
    <t>Quý IV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</si>
  <si>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</si>
  <si>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LËp, ngµy         th¸ng          n¨m 2013   </t>
  </si>
  <si>
    <t xml:space="preserve">                           Ng­êi lËp                                           KÕ to¸n tr­ëng </t>
  </si>
  <si>
    <t xml:space="preserve">       Tæng gi¸m ®èc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</si>
  <si>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</si>
  <si>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</si>
  <si>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</si>
  <si>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</si>
  <si>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</si>
  <si>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>( Theo ph­¬ng ph¸p gi¸n tiÕp)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</si>
  <si>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</si>
  <si>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</si>
  <si>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</si>
  <si>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</si>
  <si>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</si>
  <si>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</si>
  <si>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</si>
  <si>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</si>
  <si>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</si>
  <si>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</si>
  <si>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</si>
  <si>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</si>
  <si>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</si>
  <si>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</si>
  <si>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</si>
  <si>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</si>
  <si>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</si>
  <si>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</si>
  <si>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</si>
  <si>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</si>
  <si>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</si>
  <si>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</si>
  <si>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</si>
  <si>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</si>
  <si>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</si>
  <si>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</si>
  <si>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</si>
  <si>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</si>
  <si>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</si>
  <si>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</si>
  <si>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</si>
  <si>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</si>
  <si>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</si>
  <si>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</si>
  <si>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</si>
  <si>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</si>
  <si>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</si>
  <si>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</si>
  <si>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</si>
  <si>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</si>
  <si>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</si>
  <si>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</si>
  <si>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</si>
  <si>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</si>
  <si>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</si>
  <si>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</si>
  <si>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</si>
  <si>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</si>
  <si>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</si>
  <si>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   Ng­êi lËp                              KÕ to¸n tr­ëng</t>
  </si>
  <si>
    <t>Tæng gi¸m ®èc</t>
  </si>
  <si>
    <t>M¸ sè</t>
  </si>
  <si>
    <t>N¨m 2012</t>
  </si>
  <si>
    <t>LËp, ngµy         th¸ng         n¨m 2013</t>
  </si>
  <si>
    <t>MÉu sè B 09a -DN/HN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</si>
  <si>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</si>
  <si>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</si>
  <si>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</si>
  <si>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</si>
  <si>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</si>
  <si>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</si>
  <si>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</si>
  <si>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</si>
  <si>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</si>
  <si>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</si>
  <si>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</si>
  <si>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</si>
  <si>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</si>
  <si>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</si>
  <si>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</si>
  <si>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6 -  Tæng sè C«ng ty liªn kÕt:  01 C«ng ty </t>
  </si>
  <si>
    <t xml:space="preserve">               + C«ng ty CP C¶ng Cöa CÊm</t>
  </si>
  <si>
    <t xml:space="preserve"> Chñ tÞch H§QT cña C«ng ty CP vËn t¶i vµ Dvô Petrolimex HP còng lµ chñ tÞch H§QT Cty CP C¶ng Cöa CÊm</t>
  </si>
  <si>
    <t>II. Kú kÕ to¸n, ®¬n vÞ tiÒn tÖ sö dông trong kÕ to¸n</t>
  </si>
  <si>
    <t xml:space="preserve"> 1 - Niªn ®é kÕ to¸n : B¾t ®Çu 01/01/2012 - KÕt thóc 31/12/2012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</si>
  <si>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</si>
  <si>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</si>
  <si>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</si>
  <si>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</si>
  <si>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</si>
  <si>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</si>
  <si>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</si>
  <si>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</si>
  <si>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</si>
  <si>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</si>
  <si>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</si>
  <si>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</si>
  <si>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</si>
  <si>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</si>
  <si>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</si>
  <si>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</si>
  <si>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</si>
  <si>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</si>
  <si>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</si>
  <si>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</si>
  <si>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</si>
  <si>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</si>
  <si>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</si>
  <si>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</si>
  <si>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</si>
  <si>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</si>
  <si>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cuèi kú b¸o c¸o trõ </t>
  </si>
  <si>
    <t xml:space="preserve">       gi¸  mua b×nh qu©n trong kú,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</si>
  <si>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</si>
  <si>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</si>
  <si>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</si>
  <si>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</si>
  <si>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</si>
  <si>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</si>
  <si>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</si>
  <si>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</si>
  <si>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</si>
  <si>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</si>
  <si>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</si>
  <si>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</si>
  <si>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</si>
  <si>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</si>
  <si>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</si>
  <si>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</si>
  <si>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</si>
  <si>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</si>
  <si>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</si>
  <si>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</si>
  <si>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</si>
  <si>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</si>
  <si>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</si>
  <si>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</si>
  <si>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</si>
  <si>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</si>
  <si>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</si>
  <si>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</si>
  <si>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</si>
  <si>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</si>
  <si>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</si>
  <si>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b¶ng c©n ®èi kÕ to¸n  </t>
  </si>
  <si>
    <t>STT</t>
  </si>
  <si>
    <t>Kho¶n môc</t>
  </si>
  <si>
    <t>®Çu n¨m</t>
  </si>
  <si>
    <t>TiÒn vµ c¸c kho¶n t­¬ng ®­¬ng tiÒn</t>
  </si>
  <si>
    <t>-</t>
  </si>
  <si>
    <t xml:space="preserve">TiÒn mÆt </t>
  </si>
  <si>
    <t>TiÒn göi ng©n hµng</t>
  </si>
  <si>
    <t>TiÒn ®ang chuyÓn</t>
  </si>
  <si>
    <t>Céng</t>
  </si>
  <si>
    <t>C¸c kho¶n®Çu t­ tµi chÝnh ng¾n h¹n( 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</si>
  <si>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</si>
  <si>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</si>
  <si>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</si>
  <si>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</si>
  <si>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</si>
  <si>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</si>
  <si>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</si>
  <si>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</si>
  <si>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</si>
  <si>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</si>
  <si>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</si>
  <si>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</si>
  <si>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</si>
  <si>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</si>
  <si>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</si>
  <si>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</si>
  <si>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</si>
  <si>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</si>
  <si>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</si>
  <si>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</si>
  <si>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</si>
  <si>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nép thõa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</si>
  <si>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</si>
  <si>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</si>
  <si>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</si>
  <si>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</si>
  <si>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</si>
  <si>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</si>
  <si>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</si>
  <si>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</si>
  <si>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nhËn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</si>
  <si>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</si>
  <si>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</si>
  <si>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</si>
  <si>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</si>
  <si>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</si>
  <si>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</si>
  <si>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</si>
  <si>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</si>
  <si>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</si>
  <si>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h¹n( Phô biÓu chi tiÕt kÌm theo)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</si>
  <si>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</si>
  <si>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</si>
  <si>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</si>
  <si>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</si>
  <si>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</si>
  <si>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</si>
  <si>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</si>
  <si>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</si>
  <si>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</si>
  <si>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</si>
  <si>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</si>
  <si>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</si>
  <si>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</si>
  <si>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</si>
  <si>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</si>
  <si>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</si>
  <si>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</si>
  <si>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</si>
  <si>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</si>
  <si>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</si>
  <si>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</si>
  <si>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trong thêi gian ngõng kinh doanh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</si>
  <si>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</si>
  <si>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</si>
  <si>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</si>
  <si>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</si>
  <si>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</si>
  <si>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</si>
  <si>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B¶o hiÓm thất nghiệp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</si>
  <si>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</si>
  <si>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</si>
  <si>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</si>
  <si>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</si>
  <si>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</si>
  <si>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</si>
  <si>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</si>
  <si>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</si>
  <si>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</si>
  <si>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</si>
  <si>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</si>
  <si>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</si>
  <si>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</si>
  <si>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</si>
  <si>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</si>
  <si>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</si>
  <si>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</si>
  <si>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</si>
  <si>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</si>
  <si>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</si>
  <si>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</si>
  <si>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</si>
  <si>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</si>
  <si>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</si>
  <si>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</si>
  <si>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</si>
  <si>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</si>
  <si>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</si>
  <si>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</si>
  <si>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</si>
  <si>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</si>
  <si>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</si>
  <si>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</si>
  <si>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</si>
  <si>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</si>
  <si>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</si>
  <si>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</si>
  <si>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</si>
  <si>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</si>
  <si>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</si>
  <si>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</si>
  <si>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</si>
  <si>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 xml:space="preserve">Cæ tøc t¹m øng 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</si>
  <si>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</si>
  <si>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</si>
  <si>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</si>
  <si>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</si>
  <si>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</si>
  <si>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</si>
  <si>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</si>
  <si>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</si>
  <si>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</si>
  <si>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</si>
  <si>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</si>
  <si>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</si>
  <si>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</si>
  <si>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</si>
  <si>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</si>
  <si>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</si>
  <si>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</si>
  <si>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</si>
  <si>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</si>
  <si>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</si>
  <si>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</si>
  <si>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</si>
  <si>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</si>
  <si>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</si>
  <si>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</si>
  <si>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</si>
  <si>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</si>
  <si>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</si>
  <si>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</si>
  <si>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</si>
  <si>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</si>
  <si>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</si>
  <si>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</si>
  <si>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</si>
  <si>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</si>
  <si>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</si>
  <si>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</si>
  <si>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</si>
  <si>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</si>
  <si>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</si>
  <si>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</si>
  <si>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</si>
  <si>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</si>
  <si>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</si>
  <si>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</si>
  <si>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</si>
  <si>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</si>
  <si>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</si>
  <si>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</si>
  <si>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</si>
  <si>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</si>
  <si>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</si>
  <si>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</si>
  <si>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</si>
  <si>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</si>
  <si>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</si>
  <si>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</si>
  <si>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</si>
  <si>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</si>
  <si>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</si>
  <si>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</si>
  <si>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</si>
  <si>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</si>
  <si>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</si>
  <si>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</si>
  <si>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</si>
  <si>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</si>
  <si>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</si>
  <si>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</si>
  <si>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</si>
  <si>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</si>
  <si>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</si>
  <si>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</si>
  <si>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</si>
  <si>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</si>
  <si>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</si>
  <si>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</si>
  <si>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</si>
  <si>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</si>
  <si>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</si>
  <si>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</si>
  <si>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</si>
  <si>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</si>
  <si>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</si>
  <si>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</si>
  <si>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</si>
  <si>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</si>
  <si>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</si>
  <si>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</si>
  <si>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</si>
  <si>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</si>
  <si>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</si>
  <si>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</si>
  <si>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</si>
  <si>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</si>
  <si>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</si>
  <si>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</si>
  <si>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</si>
  <si>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</si>
  <si>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</si>
  <si>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</si>
  <si>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</si>
  <si>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</si>
  <si>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</si>
  <si>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</si>
  <si>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</si>
  <si>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</si>
  <si>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</si>
  <si>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</si>
  <si>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</si>
  <si>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</si>
  <si>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</si>
  <si>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</si>
  <si>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</si>
  <si>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</si>
  <si>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</si>
  <si>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</si>
  <si>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</si>
  <si>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</si>
  <si>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</si>
  <si>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</si>
  <si>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</si>
  <si>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</si>
  <si>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</si>
  <si>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</si>
  <si>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</si>
  <si>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</si>
  <si>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</si>
  <si>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</si>
  <si>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</si>
  <si>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cæ phÇn C¶ng Cöa CÊm H¶i phßng</t>
  </si>
  <si>
    <t>NhËn cæ tøc</t>
  </si>
  <si>
    <t xml:space="preserve">  + Tæng C«ng ty x¨ng dÇu ViÖt Nam</t>
  </si>
  <si>
    <t>B¸n hµng ho¸ dÞch vô</t>
  </si>
  <si>
    <t>Tr¶ cæ tøc</t>
  </si>
  <si>
    <t xml:space="preserve"> - Sè d­ víi c¸c bªn liªn quan</t>
  </si>
  <si>
    <t>01/01/2012</t>
  </si>
  <si>
    <t xml:space="preserve"> C¸c kho¶n ph¶i thu:</t>
  </si>
  <si>
    <t xml:space="preserve"> C¸c kho¶n ph¶i tr¶:</t>
  </si>
  <si>
    <t xml:space="preserve"> §Çu t­ vµo C«ng ty liªn kÕt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</si>
  <si>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</si>
  <si>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</si>
  <si>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</si>
  <si>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</si>
  <si>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</si>
  <si>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</si>
  <si>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</si>
  <si>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Tµi s¶n thuÕ thu nhËp ho·n l¹i liªn quan ®Õn kho¶n nçtÝnh thuÕ ch­a sö dông</t>
  </si>
  <si>
    <t>Tµi s¶n thuÕ thu nhËp ho·n l¹i liªn quan ®Õn kho¶n­u ®·i tÝnh thuÕ ch­a sö dông</t>
  </si>
  <si>
    <t>Kho¶n hoµn nhËp thuÕ thu nhËp ho·n l¹i ph¶i tr¶ ®· ghi nhË tõ c¸c n¨m trø¬c</t>
  </si>
  <si>
    <t>cuèi n¨m</t>
  </si>
  <si>
    <t>Dù phßng ph¶i thu nh¾n h¹n</t>
  </si>
  <si>
    <t>n¨m TR­íc</t>
  </si>
  <si>
    <t>31/12/2012</t>
  </si>
  <si>
    <t xml:space="preserve">                                                                                               LËp ngµy           th¸ng          n¨m 2013</t>
  </si>
  <si>
    <t xml:space="preserve"> C¸c kho¶n ®Çu t­ tµi chÝnh ng¾n h¹n</t>
  </si>
  <si>
    <t>kho¶n môc</t>
  </si>
  <si>
    <t>Sè l­îng(CP)</t>
  </si>
  <si>
    <t>Gi¸ trÞ</t>
  </si>
  <si>
    <t>Cæ phiÕu ®Çu t­ ng¾n h¹n</t>
  </si>
  <si>
    <t xml:space="preserve"> - C«ng ty CP vËn t¶i x¨ng dÇu VITACO</t>
  </si>
  <si>
    <t xml:space="preserve"> - C«ng ty cæ phÇn bao b× PP</t>
  </si>
  <si>
    <t xml:space="preserve"> - C«ng ty CP ®Çu t­ tµi chÝnh quèc tÕ vµ ph¸t triÓn doanh nghiÖp IDJ</t>
  </si>
  <si>
    <t xml:space="preserve"> - C«ng ty CP Hãa dÇu Petrolimex </t>
  </si>
  <si>
    <t xml:space="preserve"> - C«ng ty CP vËn t¶i x¨ng dÇu ®­êng thuû Petrolimex</t>
  </si>
  <si>
    <t>Tr¸i phiÕu ®Çu t­ ng¾n h¹n</t>
  </si>
  <si>
    <t>§Çu t­ ng¾n h¹n kh¸c</t>
  </si>
  <si>
    <t>Dù phßng gi¶m gi¸ ®Çu t­ ng¾n h¹n</t>
  </si>
  <si>
    <t>Lý do thay ®æi tõng kho¶n ®Çu t­/</t>
  </si>
  <si>
    <t>lo¹i cæ phiÕu , tr¸i phiÕu:</t>
  </si>
  <si>
    <t>+ VÒ Sè l­îng</t>
  </si>
  <si>
    <t>+VÒ gi¸ trÞ</t>
  </si>
  <si>
    <t>Cuèi kú</t>
  </si>
  <si>
    <t xml:space="preserve"> -</t>
  </si>
  <si>
    <t xml:space="preserve"> - 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</si>
  <si>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</si>
  <si>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</si>
  <si>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</si>
  <si>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</si>
  <si>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</si>
  <si>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</si>
  <si>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</si>
  <si>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</si>
  <si>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</si>
  <si>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</si>
  <si>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</si>
  <si>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</si>
  <si>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</si>
  <si>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</si>
  <si>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</si>
  <si>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</si>
  <si>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</si>
  <si>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</si>
  <si>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</si>
  <si>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</si>
  <si>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</si>
  <si>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</si>
  <si>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</si>
  <si>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</si>
  <si>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</si>
  <si>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</si>
  <si>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</si>
  <si>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</si>
  <si>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Lîi nhuËn sau thuÕ n¨m tr­íc</t>
  </si>
  <si>
    <t xml:space="preserve"> - Ph©n phèi lîi nhuËn</t>
  </si>
  <si>
    <t xml:space="preserve"> - T¨ng vèn</t>
  </si>
  <si>
    <t xml:space="preserve"> - Gi¶m trong n¨m tr­íc</t>
  </si>
  <si>
    <t xml:space="preserve"> - Ph©n phèi lîi nhuËn vµo c¸c quü</t>
  </si>
  <si>
    <t>Sè d­ cuèi n¨m tr­íc (Sè d­ ®Çu kú)</t>
  </si>
  <si>
    <t xml:space="preserve"> - T¨ng  trong kú</t>
  </si>
  <si>
    <t xml:space="preserve"> - Lîi nhuËn sau thuÕ </t>
  </si>
  <si>
    <t xml:space="preserve"> - Gi¶m  trong kú</t>
  </si>
  <si>
    <t>Sè d­ cuèi kú</t>
  </si>
  <si>
    <t xml:space="preserve"> - P.phèi lîi nhuËn vµo c¸c quüvµ chia cæ tøc</t>
  </si>
  <si>
    <t xml:space="preserve">                                    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</si>
  <si>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</si>
  <si>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</si>
  <si>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</si>
  <si>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</si>
  <si>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</si>
  <si>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</si>
  <si>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</si>
  <si>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</si>
  <si>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</si>
  <si>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</si>
  <si>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</si>
  <si>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</si>
  <si>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</si>
  <si>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</si>
  <si>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</si>
  <si>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</si>
  <si>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Cuèi n¨m</t>
  </si>
  <si>
    <t xml:space="preserve">+VÒ gi¸ trÞ : ®iÒu chØnh gi¶m do chia l·i cæ tøc  </t>
  </si>
  <si>
    <t xml:space="preserve">    §¬n vÞ tÝnh : ®ång</t>
  </si>
  <si>
    <t xml:space="preserve">söa ch÷a ,®ãng míi ph­¬ng tiÖn thñy 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</si>
  <si>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</si>
  <si>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</si>
  <si>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</si>
  <si>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</si>
  <si>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</si>
  <si>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</si>
  <si>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</si>
  <si>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</si>
  <si>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</si>
  <si>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</si>
  <si>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</si>
  <si>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</si>
  <si>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</si>
  <si>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</si>
  <si>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</si>
  <si>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</si>
  <si>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</si>
  <si>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</si>
  <si>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</si>
  <si>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</si>
  <si>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</si>
  <si>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</si>
  <si>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</si>
  <si>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</si>
  <si>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</si>
  <si>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</si>
  <si>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</t>
  </si>
  <si>
    <t xml:space="preserve">B¸o c¸o kÕt qu¶ bé phËn cho kú tµi chÝnh kÕt thóc ngµy 31 th¸ng 12 n¨m 2011 </t>
  </si>
  <si>
    <t>Tæng tµi s¶n (*)</t>
  </si>
  <si>
    <t>Tæng nî ph¶i tr¶ (*)</t>
  </si>
  <si>
    <r>
      <t xml:space="preserve">             - </t>
    </r>
    <r>
      <rPr>
        <b/>
        <sz val="11"/>
        <rFont val=".VnTime"/>
        <family val="2"/>
      </rPr>
      <t>Tæng tµi s¶n</t>
    </r>
    <r>
      <rPr>
        <sz val="11"/>
        <rFont val=".VnTime"/>
        <family val="0"/>
      </rPr>
      <t xml:space="preserve"> bao gåm c¶ Chi tiªu Tµi s¶n thuÕ thu nhËp ho·n l¹i ( m· sè 262) </t>
    </r>
  </si>
  <si>
    <r>
      <t xml:space="preserve">             - </t>
    </r>
    <r>
      <rPr>
        <b/>
        <sz val="11"/>
        <rFont val=".VnTime"/>
        <family val="2"/>
      </rPr>
      <t xml:space="preserve">Tæng nî ph¶i tr¶ </t>
    </r>
    <r>
      <rPr>
        <sz val="11"/>
        <rFont val=".VnTime"/>
        <family val="0"/>
      </rPr>
      <t xml:space="preserve">bao gåm c¶ Chi tiªu  quü khen th­ëng phóc lîi (m· sè 323) </t>
    </r>
  </si>
  <si>
    <t xml:space="preserve">  ChØ tiªu (*) ®­îc tr×nh bµy kh¸c n¨m tr­íc lµ do : </t>
  </si>
  <si>
    <t>32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</si>
</sst>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80" formatCode="_-* #,##0\ _€_-;\-* #,##0\ _€_-;_-* &quot;-&quot;\ _€_-;_-@_-"/>
    <numFmt numFmtId="181" formatCode="_-&quot;€&quot;\ * #,##0_-;_-&quot;€&quot;\ * #,##0\-;_-&quot;€&quot;\ * &quot;-&quot;_-;_-@_-"/>
    <numFmt numFmtId="182" formatCode="_-* #,##0_-;_-* #,##0\-;_-* &quot;-&quot;_-;_-@_-"/>
    <numFmt numFmtId="183" formatCode="_-&quot;€&quot;\ * #,##0.00_-;_-&quot;€&quot;\ * #,##0.00\-;_-&quot;€&quot;\ * &quot;-&quot;??_-;_-@_-"/>
    <numFmt numFmtId="184" formatCode="_-* #,##0.00_-;_-* #,##0.00\-;_-* &quot;-&quot;??_-;_-@_-"/>
    <numFmt numFmtId="185" formatCode="#,##0;[Red]#,##0"/>
    <numFmt numFmtId="186" formatCode="_(* #,##0_);_(* \(#,##0\);_(* &quot;-&quot;??_);_(@_)"/>
    <numFmt numFmtId="189" formatCode="_._.* \(#,##0\)_%;_._.* #,##0_)_%;_._.* 0_)_%;_._.@_)_%"/>
  </numFmts>
  <fonts count="61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.VnTime"/>
      <family val="0"/>
    </font>
    <font>
      <b/>
      <sz val="9"/>
      <name val=".VnTime"/>
      <family val="0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sz val="9"/>
      <name val=".VnVogue"/>
      <family val="2"/>
    </font>
    <font>
      <b/>
      <sz val="9"/>
      <name val=".VnSouthern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6" fillId="0" borderId="0" applyFill="0" applyBorder="0" applyProtection="0">
      <alignment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4" fillId="0" borderId="12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6" fillId="0" borderId="12" xfId="60" applyNumberFormat="1" applyFont="1" applyBorder="1">
      <alignment/>
      <protection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36" fillId="0" borderId="12" xfId="60" applyNumberFormat="1" applyFont="1" applyFill="1" applyBorder="1">
      <alignment/>
      <protection/>
    </xf>
    <xf numFmtId="4" fontId="34" fillId="0" borderId="12" xfId="0" applyNumberFormat="1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34" fillId="0" borderId="12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4" fontId="34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6" fillId="0" borderId="14" xfId="60" applyNumberFormat="1" applyFont="1" applyBorder="1">
      <alignment/>
      <protection/>
    </xf>
    <xf numFmtId="4" fontId="34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/>
    </xf>
    <xf numFmtId="3" fontId="36" fillId="0" borderId="15" xfId="60" applyNumberFormat="1" applyFont="1" applyBorder="1">
      <alignment/>
      <protection/>
    </xf>
    <xf numFmtId="4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4" fillId="0" borderId="14" xfId="0" applyNumberFormat="1" applyFont="1" applyBorder="1" applyAlignment="1">
      <alignment/>
    </xf>
    <xf numFmtId="4" fontId="36" fillId="0" borderId="14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 horizontal="center"/>
    </xf>
    <xf numFmtId="4" fontId="34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39" fillId="0" borderId="17" xfId="61" applyNumberFormat="1" applyFont="1" applyBorder="1">
      <alignment/>
      <protection/>
    </xf>
    <xf numFmtId="185" fontId="34" fillId="0" borderId="12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3" fontId="37" fillId="0" borderId="0" xfId="0" applyNumberFormat="1" applyFont="1" applyAlignment="1">
      <alignment/>
    </xf>
    <xf numFmtId="3" fontId="34" fillId="0" borderId="11" xfId="43" applyNumberFormat="1" applyFont="1" applyBorder="1" applyAlignment="1">
      <alignment/>
    </xf>
    <xf numFmtId="3" fontId="34" fillId="0" borderId="12" xfId="43" applyNumberFormat="1" applyFont="1" applyBorder="1" applyAlignment="1">
      <alignment/>
    </xf>
    <xf numFmtId="3" fontId="45" fillId="0" borderId="12" xfId="43" applyNumberFormat="1" applyFont="1" applyBorder="1" applyAlignment="1">
      <alignment/>
    </xf>
    <xf numFmtId="3" fontId="34" fillId="0" borderId="16" xfId="43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85" fontId="34" fillId="0" borderId="0" xfId="0" applyNumberFormat="1" applyFont="1" applyBorder="1" applyAlignment="1">
      <alignment/>
    </xf>
    <xf numFmtId="3" fontId="39" fillId="0" borderId="19" xfId="43" applyNumberFormat="1" applyFont="1" applyBorder="1" applyAlignment="1">
      <alignment/>
    </xf>
    <xf numFmtId="3" fontId="34" fillId="0" borderId="19" xfId="43" applyNumberFormat="1" applyFont="1" applyBorder="1" applyAlignment="1">
      <alignment/>
    </xf>
    <xf numFmtId="3" fontId="45" fillId="0" borderId="15" xfId="43" applyNumberFormat="1" applyFont="1" applyBorder="1" applyAlignment="1">
      <alignment/>
    </xf>
    <xf numFmtId="3" fontId="39" fillId="0" borderId="12" xfId="43" applyNumberFormat="1" applyFont="1" applyBorder="1" applyAlignment="1">
      <alignment/>
    </xf>
    <xf numFmtId="185" fontId="34" fillId="0" borderId="14" xfId="0" applyNumberFormat="1" applyFont="1" applyBorder="1" applyAlignment="1">
      <alignment/>
    </xf>
    <xf numFmtId="3" fontId="39" fillId="0" borderId="14" xfId="43" applyNumberFormat="1" applyFont="1" applyBorder="1" applyAlignment="1">
      <alignment/>
    </xf>
    <xf numFmtId="0" fontId="27" fillId="0" borderId="0" xfId="0" applyFont="1" applyAlignment="1">
      <alignment/>
    </xf>
    <xf numFmtId="4" fontId="47" fillId="0" borderId="0" xfId="0" applyNumberFormat="1" applyFont="1" applyAlignment="1">
      <alignment/>
    </xf>
    <xf numFmtId="180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0" fontId="36" fillId="0" borderId="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center" vertical="center"/>
    </xf>
    <xf numFmtId="180" fontId="49" fillId="0" borderId="20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180" fontId="34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180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180" fontId="36" fillId="0" borderId="12" xfId="0" applyNumberFormat="1" applyFont="1" applyBorder="1" applyAlignment="1" quotePrefix="1">
      <alignment horizontal="center"/>
    </xf>
    <xf numFmtId="180" fontId="35" fillId="0" borderId="12" xfId="0" applyNumberFormat="1" applyFont="1" applyBorder="1" applyAlignment="1" quotePrefix="1">
      <alignment horizontal="center"/>
    </xf>
    <xf numFmtId="4" fontId="3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left" wrapText="1"/>
    </xf>
    <xf numFmtId="180" fontId="35" fillId="0" borderId="12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4" fontId="35" fillId="0" borderId="16" xfId="0" applyNumberFormat="1" applyFont="1" applyBorder="1" applyAlignment="1">
      <alignment/>
    </xf>
    <xf numFmtId="180" fontId="35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 quotePrefix="1">
      <alignment horizontal="center"/>
    </xf>
    <xf numFmtId="0" fontId="56" fillId="0" borderId="0" xfId="0" applyFont="1" applyAlignment="1">
      <alignment horizontal="left"/>
    </xf>
    <xf numFmtId="3" fontId="34" fillId="0" borderId="16" xfId="0" applyNumberFormat="1" applyFont="1" applyBorder="1" applyAlignment="1">
      <alignment/>
    </xf>
    <xf numFmtId="180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7" fillId="0" borderId="0" xfId="0" applyFont="1" applyAlignment="1">
      <alignment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58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3" fontId="34" fillId="0" borderId="15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19" fillId="0" borderId="16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3" fontId="36" fillId="0" borderId="14" xfId="0" applyNumberFormat="1" applyFont="1" applyBorder="1" applyAlignment="1">
      <alignment/>
    </xf>
    <xf numFmtId="0" fontId="28" fillId="0" borderId="16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8" fillId="0" borderId="2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3" fontId="34" fillId="0" borderId="10" xfId="0" applyNumberFormat="1" applyFont="1" applyBorder="1" applyAlignment="1">
      <alignment/>
    </xf>
    <xf numFmtId="0" fontId="2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35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3" fontId="36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9" fontId="36" fillId="0" borderId="12" xfId="64" applyNumberFormat="1" applyFont="1" applyBorder="1" applyAlignment="1">
      <alignment/>
    </xf>
    <xf numFmtId="184" fontId="18" fillId="0" borderId="12" xfId="43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18" fillId="0" borderId="18" xfId="0" applyFont="1" applyFill="1" applyBorder="1" applyAlignment="1">
      <alignment/>
    </xf>
    <xf numFmtId="3" fontId="34" fillId="0" borderId="18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0" fontId="28" fillId="0" borderId="22" xfId="0" applyFont="1" applyBorder="1" applyAlignment="1">
      <alignment/>
    </xf>
    <xf numFmtId="0" fontId="0" fillId="0" borderId="22" xfId="0" applyBorder="1" applyAlignment="1">
      <alignment/>
    </xf>
    <xf numFmtId="3" fontId="33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right"/>
    </xf>
    <xf numFmtId="0" fontId="35" fillId="0" borderId="11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45" fillId="0" borderId="16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35" fillId="0" borderId="22" xfId="0" applyFont="1" applyBorder="1" applyAlignment="1">
      <alignment/>
    </xf>
    <xf numFmtId="3" fontId="36" fillId="0" borderId="22" xfId="0" applyNumberFormat="1" applyFont="1" applyBorder="1" applyAlignment="1">
      <alignment/>
    </xf>
    <xf numFmtId="0" fontId="35" fillId="0" borderId="15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3" fontId="33" fillId="0" borderId="22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34" fillId="0" borderId="12" xfId="0" applyNumberFormat="1" applyFont="1" applyBorder="1" applyAlignment="1" quotePrefix="1">
      <alignment horizontal="center"/>
    </xf>
    <xf numFmtId="3" fontId="36" fillId="0" borderId="12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18" fillId="0" borderId="13" xfId="0" applyFont="1" applyFill="1" applyBorder="1" applyAlignment="1">
      <alignment/>
    </xf>
    <xf numFmtId="3" fontId="34" fillId="0" borderId="13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3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86" fontId="0" fillId="0" borderId="0" xfId="43" applyNumberFormat="1" applyAlignment="1">
      <alignment horizontal="left" indent="2"/>
    </xf>
    <xf numFmtId="0" fontId="31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5" fillId="0" borderId="12" xfId="0" applyFont="1" applyBorder="1" applyAlignment="1" quotePrefix="1">
      <alignment/>
    </xf>
    <xf numFmtId="0" fontId="35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35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/>
    </xf>
    <xf numFmtId="3" fontId="35" fillId="0" borderId="13" xfId="0" applyNumberFormat="1" applyFont="1" applyBorder="1" applyAlignment="1">
      <alignment/>
    </xf>
    <xf numFmtId="0" fontId="3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30" fillId="0" borderId="0" xfId="0" applyFont="1" applyAlignment="1">
      <alignment/>
    </xf>
    <xf numFmtId="0" fontId="55" fillId="0" borderId="11" xfId="0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3" fontId="36" fillId="0" borderId="12" xfId="0" applyNumberFormat="1" applyFont="1" applyBorder="1" applyAlignment="1">
      <alignment/>
    </xf>
    <xf numFmtId="0" fontId="18" fillId="0" borderId="16" xfId="0" applyFont="1" applyBorder="1" applyAlignment="1">
      <alignment horizontal="left"/>
    </xf>
    <xf numFmtId="180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85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2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49" fillId="0" borderId="10" xfId="0" applyNumberFormat="1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3" fontId="31" fillId="0" borderId="0" xfId="0" applyNumberFormat="1" applyFont="1" applyAlignment="1">
      <alignment horizontal="center"/>
    </xf>
    <xf numFmtId="0" fontId="0" fillId="0" borderId="12" xfId="0" applyBorder="1" applyAlignment="1">
      <alignment wrapText="1"/>
    </xf>
    <xf numFmtId="0" fontId="46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60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KQSXKDLL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12\BCQT2012%20HOPNHAT.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THCTHN"/>
      <sheetName val="BCDKT HOPNHAT"/>
      <sheetName val="KQKD THCTHN"/>
      <sheetName val="KQKD HOPNHAT"/>
      <sheetName val="BCLCGTTHCTHN "/>
      <sheetName val="BCLCGT"/>
      <sheetName val="TMBC"/>
      <sheetName val="BANGTMBCTC (THCTHN)"/>
      <sheetName val="BANGTMBCTChopnhat"/>
      <sheetName val="DTTCNH"/>
      <sheetName val="TGTSCDHN"/>
      <sheetName val="TGVCSHHN"/>
      <sheetName val="DTTCDH"/>
      <sheetName val="thue "/>
      <sheetName val="BC bo phan moi"/>
      <sheetName val="BC bo phan (taphop)"/>
      <sheetName val="BC bo phan (2011)"/>
      <sheetName val="BThopnhat Q1-2012"/>
      <sheetName val="tong hop Q1-2012"/>
      <sheetName val="BThopnhat 6T-2012 "/>
      <sheetName val="tong hop Q2-2012 "/>
      <sheetName val="BThopnhat 9T-2012  "/>
      <sheetName val="tong hop 9T-2012 "/>
      <sheetName val="BThopnhat 2012 "/>
      <sheetName val="tong hop 2012 "/>
    </sheetNames>
    <sheetDataSet>
      <sheetData sheetId="0">
        <row r="466">
          <cell r="I466">
            <v>28380000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4"/>
  <sheetViews>
    <sheetView tabSelected="1" zoomScalePageLayoutView="0" workbookViewId="0" topLeftCell="A106">
      <selection activeCell="A130" sqref="A130"/>
    </sheetView>
  </sheetViews>
  <sheetFormatPr defaultColWidth="8.796875" defaultRowHeight="14.25"/>
  <cols>
    <col min="1" max="1" width="42.5" style="3" customWidth="1"/>
    <col min="2" max="2" width="7.3984375" style="3" customWidth="1"/>
    <col min="3" max="3" width="7.5" style="3" customWidth="1"/>
    <col min="4" max="4" width="16.3984375" style="3" customWidth="1"/>
    <col min="5" max="5" width="16.1992187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3" spans="1:5" ht="18">
      <c r="A3" s="1" t="s">
        <v>8</v>
      </c>
      <c r="B3" s="2"/>
      <c r="C3" s="273" t="s">
        <v>220</v>
      </c>
      <c r="D3" s="273"/>
      <c r="E3" s="273"/>
    </row>
    <row r="4" spans="2:5" ht="14.25">
      <c r="B4" s="4"/>
      <c r="C4" s="277" t="s">
        <v>9</v>
      </c>
      <c r="D4" s="277"/>
      <c r="E4" s="277"/>
    </row>
    <row r="5" spans="1:5" ht="15">
      <c r="A5" s="6"/>
      <c r="B5" s="4"/>
      <c r="C5" s="277" t="s">
        <v>10</v>
      </c>
      <c r="D5" s="277"/>
      <c r="E5" s="277"/>
    </row>
    <row r="6" spans="1:5" ht="15">
      <c r="A6" s="6"/>
      <c r="B6" s="4"/>
      <c r="C6" s="5"/>
      <c r="D6" s="5"/>
      <c r="E6" s="5"/>
    </row>
    <row r="7" spans="1:5" ht="21.75">
      <c r="A7" s="278" t="s">
        <v>11</v>
      </c>
      <c r="B7" s="278"/>
      <c r="C7" s="278"/>
      <c r="D7" s="278"/>
      <c r="E7" s="278"/>
    </row>
    <row r="8" spans="1:5" ht="15">
      <c r="A8" s="279" t="s">
        <v>221</v>
      </c>
      <c r="B8" s="279"/>
      <c r="C8" s="279"/>
      <c r="D8" s="279"/>
      <c r="E8" s="279"/>
    </row>
    <row r="9" spans="1:5" ht="15">
      <c r="A9" s="280" t="s">
        <v>222</v>
      </c>
      <c r="B9" s="280"/>
      <c r="C9" s="280"/>
      <c r="D9" s="280"/>
      <c r="E9" s="280"/>
    </row>
    <row r="10" spans="1:5" ht="15.75">
      <c r="A10" s="7"/>
      <c r="B10" s="7"/>
      <c r="C10" s="7"/>
      <c r="D10" s="281" t="s">
        <v>12</v>
      </c>
      <c r="E10" s="281"/>
    </row>
    <row r="11" spans="1:5" ht="14.25" customHeight="1">
      <c r="A11" s="270" t="s">
        <v>13</v>
      </c>
      <c r="B11" s="270" t="s">
        <v>14</v>
      </c>
      <c r="C11" s="270" t="s">
        <v>15</v>
      </c>
      <c r="D11" s="270" t="s">
        <v>16</v>
      </c>
      <c r="E11" s="270" t="s">
        <v>17</v>
      </c>
    </row>
    <row r="12" spans="1:5" ht="14.25">
      <c r="A12" s="272"/>
      <c r="B12" s="272"/>
      <c r="C12" s="272"/>
      <c r="D12" s="272"/>
      <c r="E12" s="271"/>
    </row>
    <row r="13" spans="1:5" ht="14.25">
      <c r="A13" s="8" t="s">
        <v>18</v>
      </c>
      <c r="B13" s="8" t="s">
        <v>19</v>
      </c>
      <c r="C13" s="8" t="s">
        <v>20</v>
      </c>
      <c r="D13" s="8">
        <v>1</v>
      </c>
      <c r="E13" s="8">
        <v>2</v>
      </c>
    </row>
    <row r="14" spans="1:5" ht="15.75" customHeight="1">
      <c r="A14" s="9" t="s">
        <v>21</v>
      </c>
      <c r="B14" s="10" t="s">
        <v>22</v>
      </c>
      <c r="C14" s="10"/>
      <c r="D14" s="11">
        <v>56122691146</v>
      </c>
      <c r="E14" s="11">
        <f>+E15+E18+E21+E28+E31</f>
        <v>62378202968</v>
      </c>
    </row>
    <row r="15" spans="1:5" ht="15.75" customHeight="1">
      <c r="A15" s="12" t="s">
        <v>23</v>
      </c>
      <c r="B15" s="13" t="s">
        <v>24</v>
      </c>
      <c r="C15" s="14"/>
      <c r="D15" s="11">
        <v>1813863733</v>
      </c>
      <c r="E15" s="11">
        <f>SUM(E16:E17)</f>
        <v>5109681969</v>
      </c>
    </row>
    <row r="16" spans="1:5" ht="15.75" customHeight="1">
      <c r="A16" s="15" t="s">
        <v>25</v>
      </c>
      <c r="B16" s="16" t="s">
        <v>26</v>
      </c>
      <c r="C16" s="17" t="s">
        <v>27</v>
      </c>
      <c r="D16" s="18">
        <v>1813863733</v>
      </c>
      <c r="E16" s="18">
        <v>5109681969</v>
      </c>
    </row>
    <row r="17" spans="1:5" ht="15.75" customHeight="1">
      <c r="A17" s="15" t="s">
        <v>28</v>
      </c>
      <c r="B17" s="16" t="s">
        <v>29</v>
      </c>
      <c r="C17" s="17"/>
      <c r="D17" s="18">
        <v>0</v>
      </c>
      <c r="E17" s="18"/>
    </row>
    <row r="18" spans="1:5" ht="15.75" customHeight="1">
      <c r="A18" s="12" t="s">
        <v>30</v>
      </c>
      <c r="B18" s="13" t="s">
        <v>31</v>
      </c>
      <c r="C18" s="14" t="s">
        <v>32</v>
      </c>
      <c r="D18" s="11">
        <v>0</v>
      </c>
      <c r="E18" s="11">
        <f>SUM(E19:E20)</f>
        <v>863743990</v>
      </c>
    </row>
    <row r="19" spans="1:5" ht="15.75" customHeight="1">
      <c r="A19" s="15" t="s">
        <v>33</v>
      </c>
      <c r="B19" s="16" t="s">
        <v>34</v>
      </c>
      <c r="C19" s="17"/>
      <c r="D19" s="18">
        <v>0</v>
      </c>
      <c r="E19" s="18">
        <v>2620441674</v>
      </c>
    </row>
    <row r="20" spans="1:5" ht="15.75" customHeight="1">
      <c r="A20" s="15" t="s">
        <v>35</v>
      </c>
      <c r="B20" s="16" t="s">
        <v>36</v>
      </c>
      <c r="C20" s="17"/>
      <c r="D20" s="18">
        <v>0</v>
      </c>
      <c r="E20" s="18">
        <v>-1756697684</v>
      </c>
    </row>
    <row r="21" spans="1:5" ht="15.75" customHeight="1">
      <c r="A21" s="12" t="s">
        <v>37</v>
      </c>
      <c r="B21" s="13" t="s">
        <v>38</v>
      </c>
      <c r="C21" s="14"/>
      <c r="D21" s="11">
        <v>32205756216</v>
      </c>
      <c r="E21" s="11">
        <f>SUM(E22:E27)</f>
        <v>33457555081</v>
      </c>
    </row>
    <row r="22" spans="1:5" ht="15.75" customHeight="1">
      <c r="A22" s="15" t="s">
        <v>39</v>
      </c>
      <c r="B22" s="16" t="s">
        <v>40</v>
      </c>
      <c r="C22" s="17"/>
      <c r="D22" s="18">
        <v>11195595853</v>
      </c>
      <c r="E22" s="18">
        <v>9528664456</v>
      </c>
    </row>
    <row r="23" spans="1:5" ht="15.75" customHeight="1">
      <c r="A23" s="15" t="s">
        <v>41</v>
      </c>
      <c r="B23" s="16" t="s">
        <v>42</v>
      </c>
      <c r="C23" s="17"/>
      <c r="D23" s="18">
        <v>14542266736</v>
      </c>
      <c r="E23" s="18">
        <v>17142084132</v>
      </c>
    </row>
    <row r="24" spans="1:5" ht="15.75" customHeight="1">
      <c r="A24" s="15" t="s">
        <v>43</v>
      </c>
      <c r="B24" s="16" t="s">
        <v>44</v>
      </c>
      <c r="C24" s="17"/>
      <c r="D24" s="18">
        <v>0</v>
      </c>
      <c r="E24" s="18"/>
    </row>
    <row r="25" spans="1:5" ht="15.75" customHeight="1">
      <c r="A25" s="15" t="s">
        <v>45</v>
      </c>
      <c r="B25" s="16" t="s">
        <v>46</v>
      </c>
      <c r="C25" s="17"/>
      <c r="D25" s="18">
        <v>0</v>
      </c>
      <c r="E25" s="18"/>
    </row>
    <row r="26" spans="1:7" ht="15.75" customHeight="1">
      <c r="A26" s="15" t="s">
        <v>47</v>
      </c>
      <c r="B26" s="17">
        <v>135</v>
      </c>
      <c r="C26" s="17" t="s">
        <v>48</v>
      </c>
      <c r="D26" s="18">
        <v>6467893627</v>
      </c>
      <c r="E26" s="18">
        <v>6786806493</v>
      </c>
      <c r="G26" s="26"/>
    </row>
    <row r="27" spans="1:5" ht="15.75" customHeight="1">
      <c r="A27" s="15" t="s">
        <v>49</v>
      </c>
      <c r="B27" s="16" t="s">
        <v>50</v>
      </c>
      <c r="C27" s="17"/>
      <c r="D27" s="18">
        <v>0</v>
      </c>
      <c r="E27" s="18"/>
    </row>
    <row r="28" spans="1:5" ht="15.75" customHeight="1">
      <c r="A28" s="12" t="s">
        <v>51</v>
      </c>
      <c r="B28" s="13" t="s">
        <v>52</v>
      </c>
      <c r="C28" s="14"/>
      <c r="D28" s="11">
        <v>19709791445</v>
      </c>
      <c r="E28" s="11">
        <f>SUM(E29:E30)</f>
        <v>21180380955</v>
      </c>
    </row>
    <row r="29" spans="1:5" ht="15.75" customHeight="1">
      <c r="A29" s="15" t="s">
        <v>53</v>
      </c>
      <c r="B29" s="16" t="s">
        <v>54</v>
      </c>
      <c r="C29" s="17" t="s">
        <v>55</v>
      </c>
      <c r="D29" s="18">
        <v>19709791445</v>
      </c>
      <c r="E29" s="18">
        <v>21180380955</v>
      </c>
    </row>
    <row r="30" spans="1:5" ht="15.75" customHeight="1">
      <c r="A30" s="15" t="s">
        <v>56</v>
      </c>
      <c r="B30" s="16" t="s">
        <v>57</v>
      </c>
      <c r="C30" s="17"/>
      <c r="D30" s="18">
        <v>0</v>
      </c>
      <c r="E30" s="18"/>
    </row>
    <row r="31" spans="1:5" ht="15.75" customHeight="1">
      <c r="A31" s="12" t="s">
        <v>58</v>
      </c>
      <c r="B31" s="13" t="s">
        <v>59</v>
      </c>
      <c r="C31" s="14"/>
      <c r="D31" s="11">
        <v>2393279752</v>
      </c>
      <c r="E31" s="11">
        <f>SUM(E32:E35)</f>
        <v>1766840973</v>
      </c>
    </row>
    <row r="32" spans="1:5" ht="15.75" customHeight="1">
      <c r="A32" s="15" t="s">
        <v>60</v>
      </c>
      <c r="B32" s="16" t="s">
        <v>61</v>
      </c>
      <c r="C32" s="17"/>
      <c r="D32" s="18">
        <v>0</v>
      </c>
      <c r="E32" s="18"/>
    </row>
    <row r="33" spans="1:5" ht="15.75" customHeight="1">
      <c r="A33" s="15" t="s">
        <v>62</v>
      </c>
      <c r="B33" s="16" t="s">
        <v>63</v>
      </c>
      <c r="C33" s="17"/>
      <c r="D33" s="18">
        <v>117153480</v>
      </c>
      <c r="E33" s="18"/>
    </row>
    <row r="34" spans="1:5" ht="15.75" customHeight="1">
      <c r="A34" s="15" t="s">
        <v>64</v>
      </c>
      <c r="B34" s="17">
        <v>154</v>
      </c>
      <c r="C34" s="17" t="s">
        <v>65</v>
      </c>
      <c r="D34" s="18">
        <v>1789626272</v>
      </c>
      <c r="E34" s="18">
        <v>1188410973</v>
      </c>
    </row>
    <row r="35" spans="1:5" ht="15.75" customHeight="1">
      <c r="A35" s="15" t="s">
        <v>66</v>
      </c>
      <c r="B35" s="16" t="s">
        <v>67</v>
      </c>
      <c r="C35" s="17"/>
      <c r="D35" s="18">
        <v>486500000</v>
      </c>
      <c r="E35" s="18">
        <v>578430000</v>
      </c>
    </row>
    <row r="36" spans="1:5" ht="15.75" customHeight="1">
      <c r="A36" s="12" t="s">
        <v>68</v>
      </c>
      <c r="B36" s="13" t="s">
        <v>69</v>
      </c>
      <c r="C36" s="14"/>
      <c r="D36" s="11">
        <v>72039345997</v>
      </c>
      <c r="E36" s="11">
        <f>+E37+E43+E54+E57+E62</f>
        <v>80340470948</v>
      </c>
    </row>
    <row r="37" spans="1:5" ht="15.75" customHeight="1">
      <c r="A37" s="12" t="s">
        <v>70</v>
      </c>
      <c r="B37" s="13" t="s">
        <v>71</v>
      </c>
      <c r="C37" s="17"/>
      <c r="D37" s="11">
        <v>0</v>
      </c>
      <c r="E37" s="11">
        <v>0</v>
      </c>
    </row>
    <row r="38" spans="1:5" ht="15.75" customHeight="1">
      <c r="A38" s="15" t="s">
        <v>72</v>
      </c>
      <c r="B38" s="16" t="s">
        <v>73</v>
      </c>
      <c r="C38" s="17"/>
      <c r="D38" s="18">
        <v>0</v>
      </c>
      <c r="E38" s="18"/>
    </row>
    <row r="39" spans="1:5" ht="15.75" customHeight="1">
      <c r="A39" s="15" t="s">
        <v>74</v>
      </c>
      <c r="B39" s="17">
        <v>212</v>
      </c>
      <c r="C39" s="17"/>
      <c r="D39" s="18">
        <v>0</v>
      </c>
      <c r="E39" s="18"/>
    </row>
    <row r="40" spans="1:5" ht="15.75" customHeight="1">
      <c r="A40" s="15" t="s">
        <v>75</v>
      </c>
      <c r="B40" s="17">
        <v>213</v>
      </c>
      <c r="C40" s="17" t="s">
        <v>76</v>
      </c>
      <c r="D40" s="18">
        <v>0</v>
      </c>
      <c r="E40" s="18"/>
    </row>
    <row r="41" spans="1:5" ht="15.75" customHeight="1">
      <c r="A41" s="15" t="s">
        <v>77</v>
      </c>
      <c r="B41" s="17">
        <v>218</v>
      </c>
      <c r="C41" s="17" t="s">
        <v>78</v>
      </c>
      <c r="D41" s="18">
        <v>42701000</v>
      </c>
      <c r="E41" s="18">
        <v>42701000</v>
      </c>
    </row>
    <row r="42" spans="1:5" ht="15.75" customHeight="1">
      <c r="A42" s="15" t="s">
        <v>79</v>
      </c>
      <c r="B42" s="16" t="s">
        <v>80</v>
      </c>
      <c r="C42" s="17"/>
      <c r="D42" s="18">
        <v>-42701000</v>
      </c>
      <c r="E42" s="18">
        <v>-42701000</v>
      </c>
    </row>
    <row r="43" spans="1:5" ht="15.75" customHeight="1">
      <c r="A43" s="12" t="s">
        <v>81</v>
      </c>
      <c r="B43" s="13" t="s">
        <v>82</v>
      </c>
      <c r="C43" s="14"/>
      <c r="D43" s="11">
        <v>57786498108</v>
      </c>
      <c r="E43" s="11">
        <f>+E44+E47+E50+E53</f>
        <v>64896752560</v>
      </c>
    </row>
    <row r="44" spans="1:5" ht="15.75" customHeight="1">
      <c r="A44" s="15" t="s">
        <v>83</v>
      </c>
      <c r="B44" s="16" t="s">
        <v>84</v>
      </c>
      <c r="C44" s="17" t="s">
        <v>85</v>
      </c>
      <c r="D44" s="11">
        <v>56541741180</v>
      </c>
      <c r="E44" s="11">
        <f>SUM(E45:E46)</f>
        <v>59557944050</v>
      </c>
    </row>
    <row r="45" spans="1:5" ht="15.75" customHeight="1">
      <c r="A45" s="15" t="s">
        <v>86</v>
      </c>
      <c r="B45" s="16" t="s">
        <v>87</v>
      </c>
      <c r="C45" s="17"/>
      <c r="D45" s="18">
        <v>96322960455</v>
      </c>
      <c r="E45" s="18">
        <v>91038847708</v>
      </c>
    </row>
    <row r="46" spans="1:5" ht="15.75" customHeight="1">
      <c r="A46" s="15" t="s">
        <v>88</v>
      </c>
      <c r="B46" s="16" t="s">
        <v>89</v>
      </c>
      <c r="C46" s="17"/>
      <c r="D46" s="18">
        <v>-39781219275</v>
      </c>
      <c r="E46" s="18">
        <v>-31480903658</v>
      </c>
    </row>
    <row r="47" spans="1:5" ht="15.75" customHeight="1">
      <c r="A47" s="15" t="s">
        <v>90</v>
      </c>
      <c r="B47" s="16" t="s">
        <v>91</v>
      </c>
      <c r="C47" s="17" t="s">
        <v>92</v>
      </c>
      <c r="D47" s="19">
        <v>0</v>
      </c>
      <c r="E47" s="19"/>
    </row>
    <row r="48" spans="1:5" ht="15.75" customHeight="1">
      <c r="A48" s="15" t="s">
        <v>86</v>
      </c>
      <c r="B48" s="16" t="s">
        <v>93</v>
      </c>
      <c r="C48" s="17"/>
      <c r="D48" s="18">
        <v>0</v>
      </c>
      <c r="E48" s="18"/>
    </row>
    <row r="49" spans="1:5" ht="15.75" customHeight="1">
      <c r="A49" s="15" t="s">
        <v>88</v>
      </c>
      <c r="B49" s="16" t="s">
        <v>94</v>
      </c>
      <c r="C49" s="17"/>
      <c r="D49" s="18">
        <v>0</v>
      </c>
      <c r="E49" s="18"/>
    </row>
    <row r="50" spans="1:5" ht="15.75" customHeight="1">
      <c r="A50" s="15" t="s">
        <v>95</v>
      </c>
      <c r="B50" s="16" t="s">
        <v>96</v>
      </c>
      <c r="C50" s="17" t="s">
        <v>97</v>
      </c>
      <c r="D50" s="11">
        <v>0</v>
      </c>
      <c r="E50" s="11"/>
    </row>
    <row r="51" spans="1:5" ht="15.75" customHeight="1">
      <c r="A51" s="15" t="s">
        <v>86</v>
      </c>
      <c r="B51" s="16" t="s">
        <v>98</v>
      </c>
      <c r="C51" s="17"/>
      <c r="D51" s="18">
        <v>0</v>
      </c>
      <c r="E51" s="18"/>
    </row>
    <row r="52" spans="1:5" ht="15.75" customHeight="1">
      <c r="A52" s="15" t="s">
        <v>88</v>
      </c>
      <c r="B52" s="16" t="s">
        <v>99</v>
      </c>
      <c r="C52" s="17"/>
      <c r="D52" s="18">
        <v>0</v>
      </c>
      <c r="E52" s="18"/>
    </row>
    <row r="53" spans="1:5" ht="15.75" customHeight="1">
      <c r="A53" s="15" t="s">
        <v>100</v>
      </c>
      <c r="B53" s="16" t="s">
        <v>101</v>
      </c>
      <c r="C53" s="17" t="s">
        <v>102</v>
      </c>
      <c r="D53" s="18">
        <v>1244756928</v>
      </c>
      <c r="E53" s="18">
        <v>5338808510</v>
      </c>
    </row>
    <row r="54" spans="1:5" ht="15.75" customHeight="1">
      <c r="A54" s="12" t="s">
        <v>103</v>
      </c>
      <c r="B54" s="13" t="s">
        <v>104</v>
      </c>
      <c r="C54" s="14" t="s">
        <v>105</v>
      </c>
      <c r="D54" s="11"/>
      <c r="E54" s="11"/>
    </row>
    <row r="55" spans="1:5" ht="15.75" customHeight="1">
      <c r="A55" s="15" t="s">
        <v>106</v>
      </c>
      <c r="B55" s="16" t="s">
        <v>107</v>
      </c>
      <c r="C55" s="17"/>
      <c r="D55" s="18">
        <v>0</v>
      </c>
      <c r="E55" s="18"/>
    </row>
    <row r="56" spans="1:5" ht="15.75" customHeight="1">
      <c r="A56" s="15" t="s">
        <v>108</v>
      </c>
      <c r="B56" s="16" t="s">
        <v>109</v>
      </c>
      <c r="C56" s="17"/>
      <c r="D56" s="18">
        <v>0</v>
      </c>
      <c r="E56" s="18"/>
    </row>
    <row r="57" spans="1:5" ht="15.75" customHeight="1">
      <c r="A57" s="12" t="s">
        <v>110</v>
      </c>
      <c r="B57" s="13" t="s">
        <v>111</v>
      </c>
      <c r="C57" s="14"/>
      <c r="D57" s="11">
        <v>4188929732</v>
      </c>
      <c r="E57" s="11">
        <f>SUM(E58:E61)</f>
        <v>5262582924</v>
      </c>
    </row>
    <row r="58" spans="1:5" ht="15.75" customHeight="1">
      <c r="A58" s="15" t="s">
        <v>112</v>
      </c>
      <c r="B58" s="16" t="s">
        <v>113</v>
      </c>
      <c r="C58" s="17"/>
      <c r="D58" s="18">
        <v>0</v>
      </c>
      <c r="E58" s="18"/>
    </row>
    <row r="59" spans="1:5" ht="15.75" customHeight="1">
      <c r="A59" s="15" t="s">
        <v>114</v>
      </c>
      <c r="B59" s="16" t="s">
        <v>115</v>
      </c>
      <c r="C59" s="17"/>
      <c r="D59" s="18">
        <v>4188929732</v>
      </c>
      <c r="E59" s="18">
        <v>4362582924</v>
      </c>
    </row>
    <row r="60" spans="1:5" ht="15.75" customHeight="1">
      <c r="A60" s="15" t="s">
        <v>116</v>
      </c>
      <c r="B60" s="16" t="s">
        <v>117</v>
      </c>
      <c r="C60" s="17" t="s">
        <v>118</v>
      </c>
      <c r="D60" s="18">
        <v>0</v>
      </c>
      <c r="E60" s="18">
        <v>900000000</v>
      </c>
    </row>
    <row r="61" spans="1:5" ht="15.75" customHeight="1">
      <c r="A61" s="15" t="s">
        <v>119</v>
      </c>
      <c r="B61" s="16" t="s">
        <v>120</v>
      </c>
      <c r="C61" s="17"/>
      <c r="D61" s="18">
        <v>0</v>
      </c>
      <c r="E61" s="18"/>
    </row>
    <row r="62" spans="1:5" ht="15.75" customHeight="1">
      <c r="A62" s="12" t="s">
        <v>121</v>
      </c>
      <c r="B62" s="13" t="s">
        <v>122</v>
      </c>
      <c r="C62" s="14"/>
      <c r="D62" s="11">
        <v>10063918157</v>
      </c>
      <c r="E62" s="11">
        <f>SUM(E63:E65)</f>
        <v>10181135464</v>
      </c>
    </row>
    <row r="63" spans="1:5" ht="15.75" customHeight="1">
      <c r="A63" s="15" t="s">
        <v>123</v>
      </c>
      <c r="B63" s="16" t="s">
        <v>124</v>
      </c>
      <c r="C63" s="17" t="s">
        <v>125</v>
      </c>
      <c r="D63" s="18">
        <v>9779898316</v>
      </c>
      <c r="E63" s="18">
        <v>9743886234</v>
      </c>
    </row>
    <row r="64" spans="1:5" ht="15.75" customHeight="1">
      <c r="A64" s="15" t="s">
        <v>126</v>
      </c>
      <c r="B64" s="16" t="s">
        <v>127</v>
      </c>
      <c r="C64" s="17" t="s">
        <v>128</v>
      </c>
      <c r="D64" s="18">
        <v>276519841</v>
      </c>
      <c r="E64" s="18">
        <v>429749230</v>
      </c>
    </row>
    <row r="65" spans="1:5" ht="15.75" customHeight="1">
      <c r="A65" s="15" t="s">
        <v>129</v>
      </c>
      <c r="B65" s="16" t="s">
        <v>130</v>
      </c>
      <c r="C65" s="17"/>
      <c r="D65" s="18">
        <v>7500000</v>
      </c>
      <c r="E65" s="18">
        <v>7500000</v>
      </c>
    </row>
    <row r="66" spans="1:5" ht="15.75" customHeight="1">
      <c r="A66" s="20" t="s">
        <v>131</v>
      </c>
      <c r="B66" s="21">
        <v>269</v>
      </c>
      <c r="C66" s="21"/>
      <c r="D66" s="18">
        <v>0</v>
      </c>
      <c r="E66" s="22"/>
    </row>
    <row r="67" spans="1:5" ht="15.75" customHeight="1">
      <c r="A67" s="23" t="s">
        <v>132</v>
      </c>
      <c r="B67" s="13" t="s">
        <v>133</v>
      </c>
      <c r="C67" s="14"/>
      <c r="D67" s="11">
        <f>+D36+D14</f>
        <v>128162037143</v>
      </c>
      <c r="E67" s="11">
        <f>+E36+E14</f>
        <v>142718673916</v>
      </c>
    </row>
    <row r="68" spans="1:5" ht="15.75" customHeight="1">
      <c r="A68" s="23"/>
      <c r="B68" s="13"/>
      <c r="C68" s="17"/>
      <c r="D68" s="18"/>
      <c r="E68" s="18"/>
    </row>
    <row r="69" spans="1:5" ht="15.75" customHeight="1">
      <c r="A69" s="23" t="s">
        <v>134</v>
      </c>
      <c r="B69" s="13" t="s">
        <v>135</v>
      </c>
      <c r="C69" s="17"/>
      <c r="D69" s="18"/>
      <c r="E69" s="18"/>
    </row>
    <row r="70" spans="1:5" ht="15.75" customHeight="1">
      <c r="A70" s="12" t="s">
        <v>136</v>
      </c>
      <c r="B70" s="13" t="s">
        <v>137</v>
      </c>
      <c r="C70" s="14"/>
      <c r="D70" s="11">
        <v>49413778423</v>
      </c>
      <c r="E70" s="11">
        <f>E71+E83</f>
        <v>51186800325</v>
      </c>
    </row>
    <row r="71" spans="1:5" ht="15.75" customHeight="1">
      <c r="A71" s="12" t="s">
        <v>138</v>
      </c>
      <c r="B71" s="13" t="s">
        <v>139</v>
      </c>
      <c r="C71" s="14"/>
      <c r="D71" s="11">
        <v>49413778423</v>
      </c>
      <c r="E71" s="11">
        <f>SUM(E72:E82)</f>
        <v>48249043481</v>
      </c>
    </row>
    <row r="72" spans="1:5" ht="15.75" customHeight="1">
      <c r="A72" s="15" t="s">
        <v>140</v>
      </c>
      <c r="B72" s="16" t="s">
        <v>141</v>
      </c>
      <c r="C72" s="17" t="s">
        <v>142</v>
      </c>
      <c r="D72" s="18">
        <v>6500000000</v>
      </c>
      <c r="E72" s="18">
        <v>1304450000</v>
      </c>
    </row>
    <row r="73" spans="1:5" ht="15.75" customHeight="1">
      <c r="A73" s="15" t="s">
        <v>143</v>
      </c>
      <c r="B73" s="16" t="s">
        <v>144</v>
      </c>
      <c r="C73" s="17"/>
      <c r="D73" s="18">
        <v>13549678430</v>
      </c>
      <c r="E73" s="18">
        <v>13397922533</v>
      </c>
    </row>
    <row r="74" spans="1:5" ht="15.75" customHeight="1">
      <c r="A74" s="15" t="s">
        <v>145</v>
      </c>
      <c r="B74" s="16" t="s">
        <v>146</v>
      </c>
      <c r="C74" s="17"/>
      <c r="D74" s="18">
        <v>25529006580</v>
      </c>
      <c r="E74" s="18">
        <v>26658082140</v>
      </c>
    </row>
    <row r="75" spans="1:5" ht="15.75" customHeight="1">
      <c r="A75" s="15" t="s">
        <v>147</v>
      </c>
      <c r="B75" s="16" t="s">
        <v>148</v>
      </c>
      <c r="C75" s="17" t="s">
        <v>149</v>
      </c>
      <c r="D75" s="18">
        <v>427678494</v>
      </c>
      <c r="E75" s="18">
        <v>69348273</v>
      </c>
    </row>
    <row r="76" spans="1:5" ht="15.75" customHeight="1">
      <c r="A76" s="15" t="s">
        <v>150</v>
      </c>
      <c r="B76" s="16" t="s">
        <v>151</v>
      </c>
      <c r="C76" s="17"/>
      <c r="D76" s="18">
        <v>1390492741</v>
      </c>
      <c r="E76" s="18">
        <v>3750228620</v>
      </c>
    </row>
    <row r="77" spans="1:5" ht="15.75" customHeight="1">
      <c r="A77" s="15" t="s">
        <v>152</v>
      </c>
      <c r="B77" s="16" t="s">
        <v>153</v>
      </c>
      <c r="C77" s="17" t="s">
        <v>154</v>
      </c>
      <c r="D77" s="18">
        <v>12527777</v>
      </c>
      <c r="E77" s="18">
        <v>925338780</v>
      </c>
    </row>
    <row r="78" spans="1:5" ht="15.75" customHeight="1">
      <c r="A78" s="15" t="s">
        <v>155</v>
      </c>
      <c r="B78" s="16" t="s">
        <v>156</v>
      </c>
      <c r="C78" s="17"/>
      <c r="D78" s="18">
        <v>0</v>
      </c>
      <c r="E78" s="18"/>
    </row>
    <row r="79" spans="1:5" ht="15.75" customHeight="1">
      <c r="A79" s="15" t="s">
        <v>157</v>
      </c>
      <c r="B79" s="16" t="s">
        <v>158</v>
      </c>
      <c r="C79" s="17"/>
      <c r="D79" s="18">
        <v>0</v>
      </c>
      <c r="E79" s="18"/>
    </row>
    <row r="80" spans="1:5" ht="15.75" customHeight="1">
      <c r="A80" s="15" t="s">
        <v>159</v>
      </c>
      <c r="B80" s="16" t="s">
        <v>160</v>
      </c>
      <c r="C80" s="17" t="s">
        <v>161</v>
      </c>
      <c r="D80" s="18">
        <v>1260830301</v>
      </c>
      <c r="E80" s="18">
        <v>1741859035</v>
      </c>
    </row>
    <row r="81" spans="1:5" ht="15.75" customHeight="1">
      <c r="A81" s="15" t="s">
        <v>218</v>
      </c>
      <c r="B81" s="17">
        <v>320</v>
      </c>
      <c r="C81" s="17"/>
      <c r="D81" s="18">
        <v>0</v>
      </c>
      <c r="E81" s="18"/>
    </row>
    <row r="82" spans="1:5" ht="15.75" customHeight="1">
      <c r="A82" s="15" t="s">
        <v>219</v>
      </c>
      <c r="B82" s="17">
        <v>323</v>
      </c>
      <c r="C82" s="17"/>
      <c r="D82" s="18">
        <v>743564100</v>
      </c>
      <c r="E82" s="18">
        <v>401814100</v>
      </c>
    </row>
    <row r="83" spans="1:5" ht="15.75" customHeight="1">
      <c r="A83" s="12" t="s">
        <v>162</v>
      </c>
      <c r="B83" s="14">
        <v>330</v>
      </c>
      <c r="C83" s="14"/>
      <c r="D83" s="11">
        <v>0</v>
      </c>
      <c r="E83" s="11">
        <f>SUM(E84:E93)</f>
        <v>2937756844</v>
      </c>
    </row>
    <row r="84" spans="1:5" ht="15.75" customHeight="1">
      <c r="A84" s="15" t="s">
        <v>163</v>
      </c>
      <c r="B84" s="17">
        <v>331</v>
      </c>
      <c r="C84" s="17"/>
      <c r="D84" s="18">
        <v>0</v>
      </c>
      <c r="E84" s="18"/>
    </row>
    <row r="85" spans="1:5" ht="15.75" customHeight="1">
      <c r="A85" s="15" t="s">
        <v>164</v>
      </c>
      <c r="B85" s="17">
        <v>332</v>
      </c>
      <c r="C85" s="17" t="s">
        <v>165</v>
      </c>
      <c r="D85" s="18">
        <v>0</v>
      </c>
      <c r="E85" s="18"/>
    </row>
    <row r="86" spans="1:5" ht="15.75" customHeight="1">
      <c r="A86" s="15" t="s">
        <v>166</v>
      </c>
      <c r="B86" s="17">
        <v>333</v>
      </c>
      <c r="C86" s="17"/>
      <c r="D86" s="18">
        <v>0</v>
      </c>
      <c r="E86" s="18"/>
    </row>
    <row r="87" spans="1:5" ht="15.75" customHeight="1">
      <c r="A87" s="15" t="s">
        <v>167</v>
      </c>
      <c r="B87" s="17">
        <v>334</v>
      </c>
      <c r="C87" s="17" t="s">
        <v>168</v>
      </c>
      <c r="D87" s="18">
        <v>0</v>
      </c>
      <c r="E87" s="18">
        <v>2475597469</v>
      </c>
    </row>
    <row r="88" spans="1:5" ht="15.75" customHeight="1">
      <c r="A88" s="15" t="s">
        <v>169</v>
      </c>
      <c r="B88" s="17">
        <v>335</v>
      </c>
      <c r="C88" s="17" t="s">
        <v>128</v>
      </c>
      <c r="D88" s="18">
        <v>0</v>
      </c>
      <c r="E88" s="18"/>
    </row>
    <row r="89" spans="1:5" ht="15.75" customHeight="1">
      <c r="A89" s="15" t="s">
        <v>170</v>
      </c>
      <c r="B89" s="17">
        <v>336</v>
      </c>
      <c r="C89" s="17"/>
      <c r="D89" s="18">
        <v>0</v>
      </c>
      <c r="E89" s="18">
        <v>462159375</v>
      </c>
    </row>
    <row r="90" spans="1:5" ht="15.75" customHeight="1">
      <c r="A90" s="15" t="s">
        <v>171</v>
      </c>
      <c r="B90" s="17">
        <v>337</v>
      </c>
      <c r="C90" s="17"/>
      <c r="D90" s="18">
        <v>0</v>
      </c>
      <c r="E90" s="18"/>
    </row>
    <row r="91" spans="1:5" ht="15.75" customHeight="1">
      <c r="A91" s="15" t="s">
        <v>172</v>
      </c>
      <c r="B91" s="17">
        <v>338</v>
      </c>
      <c r="C91" s="17"/>
      <c r="D91" s="18">
        <v>0</v>
      </c>
      <c r="E91" s="18"/>
    </row>
    <row r="92" spans="1:5" ht="15.75" customHeight="1">
      <c r="A92" s="15" t="s">
        <v>173</v>
      </c>
      <c r="B92" s="17">
        <v>339</v>
      </c>
      <c r="C92" s="17"/>
      <c r="D92" s="18">
        <v>0</v>
      </c>
      <c r="E92" s="18"/>
    </row>
    <row r="93" spans="1:5" ht="15.75" customHeight="1">
      <c r="A93" s="15" t="s">
        <v>174</v>
      </c>
      <c r="B93" s="17">
        <v>340</v>
      </c>
      <c r="C93" s="17"/>
      <c r="D93" s="18">
        <v>0</v>
      </c>
      <c r="E93" s="18"/>
    </row>
    <row r="94" spans="1:5" ht="15.75" customHeight="1">
      <c r="A94" s="12" t="s">
        <v>175</v>
      </c>
      <c r="B94" s="13" t="s">
        <v>176</v>
      </c>
      <c r="C94" s="14"/>
      <c r="D94" s="11">
        <v>78748258720</v>
      </c>
      <c r="E94" s="11">
        <f>E95+E108</f>
        <v>91531873591</v>
      </c>
    </row>
    <row r="95" spans="1:5" ht="15.75" customHeight="1">
      <c r="A95" s="12" t="s">
        <v>177</v>
      </c>
      <c r="B95" s="13" t="s">
        <v>178</v>
      </c>
      <c r="C95" s="14" t="s">
        <v>179</v>
      </c>
      <c r="D95" s="11">
        <v>78748258720</v>
      </c>
      <c r="E95" s="11">
        <f>SUM(E96:E107)</f>
        <v>91531873591</v>
      </c>
    </row>
    <row r="96" spans="1:5" ht="15.75" customHeight="1">
      <c r="A96" s="15" t="s">
        <v>180</v>
      </c>
      <c r="B96" s="16" t="s">
        <v>181</v>
      </c>
      <c r="C96" s="17"/>
      <c r="D96" s="18">
        <v>55680000000</v>
      </c>
      <c r="E96" s="18">
        <v>55680000000</v>
      </c>
    </row>
    <row r="97" spans="1:5" ht="15.75" customHeight="1">
      <c r="A97" s="15" t="s">
        <v>182</v>
      </c>
      <c r="B97" s="16" t="s">
        <v>183</v>
      </c>
      <c r="C97" s="17"/>
      <c r="D97" s="18">
        <v>6024502460</v>
      </c>
      <c r="E97" s="18">
        <v>6024502460</v>
      </c>
    </row>
    <row r="98" spans="1:5" ht="15.75" customHeight="1">
      <c r="A98" s="15" t="s">
        <v>184</v>
      </c>
      <c r="B98" s="16" t="s">
        <v>185</v>
      </c>
      <c r="C98" s="17"/>
      <c r="D98" s="18">
        <v>0</v>
      </c>
      <c r="E98" s="18"/>
    </row>
    <row r="99" spans="1:5" ht="15.75" customHeight="1">
      <c r="A99" s="15" t="s">
        <v>186</v>
      </c>
      <c r="B99" s="16" t="s">
        <v>187</v>
      </c>
      <c r="C99" s="17"/>
      <c r="D99" s="18">
        <v>0</v>
      </c>
      <c r="E99" s="18"/>
    </row>
    <row r="100" spans="1:5" ht="15.75" customHeight="1">
      <c r="A100" s="15" t="s">
        <v>188</v>
      </c>
      <c r="B100" s="16" t="s">
        <v>189</v>
      </c>
      <c r="C100" s="17"/>
      <c r="D100" s="18">
        <v>0</v>
      </c>
      <c r="E100" s="18"/>
    </row>
    <row r="101" spans="1:5" ht="15.75" customHeight="1">
      <c r="A101" s="15" t="s">
        <v>190</v>
      </c>
      <c r="B101" s="16" t="s">
        <v>191</v>
      </c>
      <c r="C101" s="17"/>
      <c r="D101" s="18">
        <v>0</v>
      </c>
      <c r="E101" s="18"/>
    </row>
    <row r="102" spans="1:5" ht="15.75" customHeight="1">
      <c r="A102" s="15" t="s">
        <v>192</v>
      </c>
      <c r="B102" s="16" t="s">
        <v>193</v>
      </c>
      <c r="C102" s="17"/>
      <c r="D102" s="18">
        <v>15013122301</v>
      </c>
      <c r="E102" s="18">
        <v>13633915177</v>
      </c>
    </row>
    <row r="103" spans="1:5" ht="15.75" customHeight="1">
      <c r="A103" s="15" t="s">
        <v>194</v>
      </c>
      <c r="B103" s="16" t="s">
        <v>195</v>
      </c>
      <c r="C103" s="17"/>
      <c r="D103" s="18">
        <v>3684066865</v>
      </c>
      <c r="E103" s="18">
        <v>3098213858</v>
      </c>
    </row>
    <row r="104" spans="1:5" ht="15.75" customHeight="1">
      <c r="A104" s="15" t="s">
        <v>196</v>
      </c>
      <c r="B104" s="16" t="s">
        <v>197</v>
      </c>
      <c r="C104" s="17"/>
      <c r="D104" s="18">
        <v>0</v>
      </c>
      <c r="E104" s="18"/>
    </row>
    <row r="105" spans="1:5" ht="15.75" customHeight="1">
      <c r="A105" s="15" t="s">
        <v>198</v>
      </c>
      <c r="B105" s="16" t="s">
        <v>199</v>
      </c>
      <c r="C105" s="17"/>
      <c r="D105" s="18">
        <v>-1653432906</v>
      </c>
      <c r="E105" s="18">
        <v>13095242096</v>
      </c>
    </row>
    <row r="106" spans="1:5" ht="15.75" customHeight="1">
      <c r="A106" s="15" t="s">
        <v>200</v>
      </c>
      <c r="B106" s="16" t="s">
        <v>201</v>
      </c>
      <c r="C106" s="17"/>
      <c r="D106" s="18">
        <v>0</v>
      </c>
      <c r="E106" s="18"/>
    </row>
    <row r="107" spans="1:5" ht="15.75" customHeight="1">
      <c r="A107" s="15" t="s">
        <v>202</v>
      </c>
      <c r="B107" s="17">
        <v>422</v>
      </c>
      <c r="C107" s="17"/>
      <c r="D107" s="18">
        <v>0</v>
      </c>
      <c r="E107" s="18"/>
    </row>
    <row r="108" spans="1:6" ht="15.75" customHeight="1">
      <c r="A108" s="12" t="s">
        <v>203</v>
      </c>
      <c r="B108" s="14">
        <v>430</v>
      </c>
      <c r="C108" s="14"/>
      <c r="D108" s="11">
        <v>0</v>
      </c>
      <c r="E108" s="11"/>
      <c r="F108" s="26"/>
    </row>
    <row r="109" spans="1:5" ht="15.75" customHeight="1">
      <c r="A109" s="15" t="s">
        <v>204</v>
      </c>
      <c r="B109" s="17">
        <v>432</v>
      </c>
      <c r="C109" s="17" t="s">
        <v>205</v>
      </c>
      <c r="D109" s="18">
        <v>0</v>
      </c>
      <c r="E109" s="18"/>
    </row>
    <row r="110" spans="1:5" ht="15.75" customHeight="1">
      <c r="A110" s="15" t="s">
        <v>206</v>
      </c>
      <c r="B110" s="17">
        <v>433</v>
      </c>
      <c r="C110" s="17"/>
      <c r="D110" s="18">
        <v>0</v>
      </c>
      <c r="E110" s="18"/>
    </row>
    <row r="111" spans="1:5" ht="15.75" customHeight="1">
      <c r="A111" s="20" t="s">
        <v>207</v>
      </c>
      <c r="B111" s="24">
        <v>439</v>
      </c>
      <c r="C111" s="24"/>
      <c r="D111" s="25">
        <v>0</v>
      </c>
      <c r="E111" s="25"/>
    </row>
    <row r="112" spans="1:7" ht="15.75" customHeight="1">
      <c r="A112" s="23" t="s">
        <v>208</v>
      </c>
      <c r="B112" s="13">
        <v>440</v>
      </c>
      <c r="C112" s="14"/>
      <c r="D112" s="11">
        <f>+D94+D70</f>
        <v>128162037143</v>
      </c>
      <c r="E112" s="11">
        <f>+E94+E70</f>
        <v>142718673916</v>
      </c>
      <c r="F112" s="26">
        <f>+D67-D112</f>
        <v>0</v>
      </c>
      <c r="G112" s="26">
        <f>+E67-E112</f>
        <v>0</v>
      </c>
    </row>
    <row r="113" spans="1:5" ht="15.75" customHeight="1">
      <c r="A113" s="27"/>
      <c r="B113" s="28"/>
      <c r="C113" s="29"/>
      <c r="D113" s="30"/>
      <c r="E113" s="30"/>
    </row>
    <row r="114" spans="1:5" ht="15.75" customHeight="1">
      <c r="A114" s="31" t="s">
        <v>209</v>
      </c>
      <c r="B114" s="32"/>
      <c r="C114" s="33"/>
      <c r="D114" s="34"/>
      <c r="E114" s="34"/>
    </row>
    <row r="115" spans="1:5" ht="15.75" customHeight="1">
      <c r="A115" s="35" t="s">
        <v>210</v>
      </c>
      <c r="B115" s="36">
        <v>24</v>
      </c>
      <c r="C115" s="37"/>
      <c r="D115" s="18">
        <f>+'[1]BCDKT THCTHN'!I470</f>
        <v>0</v>
      </c>
      <c r="E115" s="38">
        <v>0</v>
      </c>
    </row>
    <row r="116" spans="1:5" ht="15.75" customHeight="1">
      <c r="A116" s="15" t="s">
        <v>211</v>
      </c>
      <c r="B116" s="39" t="s">
        <v>135</v>
      </c>
      <c r="C116" s="40"/>
      <c r="D116" s="18">
        <f>+'[1]BCDKT THCTHN'!I471</f>
        <v>0</v>
      </c>
      <c r="E116" s="18">
        <v>0</v>
      </c>
    </row>
    <row r="117" spans="1:5" ht="15.75" customHeight="1">
      <c r="A117" s="15" t="s">
        <v>212</v>
      </c>
      <c r="B117" s="39" t="s">
        <v>135</v>
      </c>
      <c r="C117" s="40"/>
      <c r="D117" s="18">
        <f>+'[1]BCDKT THCTHN'!I466</f>
        <v>28380000</v>
      </c>
      <c r="E117" s="18">
        <v>28380000</v>
      </c>
    </row>
    <row r="118" spans="1:5" ht="15.75" customHeight="1">
      <c r="A118" s="15" t="s">
        <v>213</v>
      </c>
      <c r="B118" s="39" t="s">
        <v>135</v>
      </c>
      <c r="C118" s="40"/>
      <c r="D118" s="18">
        <f>+'[1]BCDKT THCTHN'!I473</f>
        <v>0</v>
      </c>
      <c r="E118" s="18">
        <v>0</v>
      </c>
    </row>
    <row r="119" spans="1:5" ht="15.75" customHeight="1">
      <c r="A119" s="15" t="s">
        <v>214</v>
      </c>
      <c r="B119" s="39" t="s">
        <v>135</v>
      </c>
      <c r="C119" s="40"/>
      <c r="D119" s="18">
        <f>+'[1]BCDKT THCTHN'!I474</f>
        <v>0</v>
      </c>
      <c r="E119" s="18">
        <v>0</v>
      </c>
    </row>
    <row r="120" spans="1:5" ht="15.75" customHeight="1">
      <c r="A120" s="41" t="s">
        <v>215</v>
      </c>
      <c r="B120" s="42" t="s">
        <v>135</v>
      </c>
      <c r="C120" s="43"/>
      <c r="D120" s="18">
        <f>+'[1]BCDKT THCTHN'!I475</f>
        <v>0</v>
      </c>
      <c r="E120" s="30">
        <v>0</v>
      </c>
    </row>
    <row r="121" spans="1:5" ht="15.75" customHeight="1">
      <c r="A121" s="31"/>
      <c r="B121" s="44" t="s">
        <v>135</v>
      </c>
      <c r="C121" s="34"/>
      <c r="D121" s="34"/>
      <c r="E121" s="45"/>
    </row>
    <row r="122" spans="1:5" ht="14.25">
      <c r="A122" s="46"/>
      <c r="B122" s="47"/>
      <c r="C122" s="48"/>
      <c r="D122" s="48"/>
      <c r="E122" s="48"/>
    </row>
    <row r="123" spans="1:5" ht="15">
      <c r="A123"/>
      <c r="B123" s="274" t="s">
        <v>223</v>
      </c>
      <c r="C123" s="274"/>
      <c r="D123" s="274"/>
      <c r="E123" s="274"/>
    </row>
    <row r="124" spans="1:5" ht="18">
      <c r="A124" s="275" t="s">
        <v>216</v>
      </c>
      <c r="B124" s="275"/>
      <c r="C124" s="275"/>
      <c r="D124" s="276" t="s">
        <v>217</v>
      </c>
      <c r="E124" s="276"/>
    </row>
  </sheetData>
  <sheetProtection/>
  <mergeCells count="15">
    <mergeCell ref="B123:E123"/>
    <mergeCell ref="A124:C124"/>
    <mergeCell ref="D124:E124"/>
    <mergeCell ref="C4:E4"/>
    <mergeCell ref="C5:E5"/>
    <mergeCell ref="A7:E7"/>
    <mergeCell ref="A8:E8"/>
    <mergeCell ref="A9:E9"/>
    <mergeCell ref="D10:E10"/>
    <mergeCell ref="E11:E12"/>
    <mergeCell ref="A11:A12"/>
    <mergeCell ref="B11:B12"/>
    <mergeCell ref="C11:C12"/>
    <mergeCell ref="D11:D12"/>
    <mergeCell ref="C3:E3"/>
  </mergeCells>
  <printOptions/>
  <pageMargins left="1.08" right="0.25" top="0.43" bottom="0.21" header="0.38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841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41.19921875" style="0" customWidth="1"/>
    <col min="2" max="2" width="18.69921875" style="0" customWidth="1"/>
    <col min="3" max="3" width="15.898437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3" spans="1:7" ht="19.5">
      <c r="A3" s="308" t="s">
        <v>812</v>
      </c>
      <c r="B3" s="308"/>
      <c r="C3" s="308"/>
      <c r="D3" s="308"/>
      <c r="E3" s="308"/>
      <c r="F3" s="308"/>
      <c r="G3" s="308"/>
    </row>
    <row r="4" ht="15">
      <c r="E4" s="259" t="s">
        <v>783</v>
      </c>
    </row>
    <row r="5" spans="1:7" ht="14.25">
      <c r="A5" s="319"/>
      <c r="B5" s="321" t="s">
        <v>784</v>
      </c>
      <c r="C5" s="321" t="s">
        <v>785</v>
      </c>
      <c r="D5" s="321" t="s">
        <v>786</v>
      </c>
      <c r="E5" s="321" t="s">
        <v>787</v>
      </c>
      <c r="F5" s="321" t="s">
        <v>788</v>
      </c>
      <c r="G5" s="321" t="s">
        <v>435</v>
      </c>
    </row>
    <row r="6" spans="1:7" ht="14.25">
      <c r="A6" s="320"/>
      <c r="B6" s="322" t="s">
        <v>789</v>
      </c>
      <c r="C6" s="322" t="s">
        <v>789</v>
      </c>
      <c r="D6" s="322"/>
      <c r="E6" s="322"/>
      <c r="F6" s="322" t="s">
        <v>790</v>
      </c>
      <c r="G6" s="322"/>
    </row>
    <row r="7" spans="1:7" ht="16.5">
      <c r="A7" s="260" t="s">
        <v>791</v>
      </c>
      <c r="B7" s="260"/>
      <c r="C7" s="261"/>
      <c r="D7" s="261"/>
      <c r="E7" s="261"/>
      <c r="F7" s="261"/>
      <c r="G7" s="261"/>
    </row>
    <row r="8" spans="1:7" ht="15">
      <c r="A8" s="262" t="s">
        <v>792</v>
      </c>
      <c r="B8" s="204">
        <v>30507879877</v>
      </c>
      <c r="C8" s="204">
        <v>137901653256</v>
      </c>
      <c r="D8" s="204">
        <v>88456027251</v>
      </c>
      <c r="E8" s="204">
        <v>19077233770</v>
      </c>
      <c r="F8" s="204">
        <v>311704593</v>
      </c>
      <c r="G8" s="204">
        <f>SUM(B8:F8)</f>
        <v>276254498747</v>
      </c>
    </row>
    <row r="9" spans="1:7" ht="15">
      <c r="A9" s="263" t="s">
        <v>793</v>
      </c>
      <c r="B9" s="154"/>
      <c r="C9" s="154">
        <v>42598481324</v>
      </c>
      <c r="D9" s="203"/>
      <c r="E9" s="203"/>
      <c r="F9" s="203"/>
      <c r="G9" s="204">
        <f>SUM(B9:F9)</f>
        <v>42598481324</v>
      </c>
    </row>
    <row r="10" spans="1:7" ht="15.75">
      <c r="A10" s="264" t="s">
        <v>794</v>
      </c>
      <c r="B10" s="159">
        <f aca="true" t="shared" si="0" ref="B10:G10">SUM(B8:B9)</f>
        <v>30507879877</v>
      </c>
      <c r="C10" s="159">
        <f t="shared" si="0"/>
        <v>180500134580</v>
      </c>
      <c r="D10" s="159">
        <f t="shared" si="0"/>
        <v>88456027251</v>
      </c>
      <c r="E10" s="159">
        <f t="shared" si="0"/>
        <v>19077233770</v>
      </c>
      <c r="F10" s="159">
        <f t="shared" si="0"/>
        <v>311704593</v>
      </c>
      <c r="G10" s="159">
        <f t="shared" si="0"/>
        <v>318852980071</v>
      </c>
    </row>
    <row r="11" spans="1:7" ht="16.5">
      <c r="A11" s="265" t="s">
        <v>795</v>
      </c>
      <c r="B11" s="204"/>
      <c r="C11" s="204"/>
      <c r="D11" s="204"/>
      <c r="E11" s="204"/>
      <c r="F11" s="204"/>
      <c r="G11" s="204">
        <f>SUM(C11:F11)</f>
        <v>0</v>
      </c>
    </row>
    <row r="12" spans="1:7" ht="15">
      <c r="A12" s="187" t="s">
        <v>796</v>
      </c>
      <c r="B12" s="122">
        <v>536910632</v>
      </c>
      <c r="C12" s="122">
        <v>1872200477</v>
      </c>
      <c r="D12" s="266">
        <v>3106746681</v>
      </c>
      <c r="E12" s="266">
        <v>4050631890</v>
      </c>
      <c r="F12" s="266">
        <v>205124727</v>
      </c>
      <c r="G12" s="204">
        <f>SUM(B12:F12)</f>
        <v>9771614407</v>
      </c>
    </row>
    <row r="13" spans="1:7" ht="15">
      <c r="A13" s="187" t="s">
        <v>797</v>
      </c>
      <c r="B13" s="122"/>
      <c r="C13" s="122"/>
      <c r="D13" s="122"/>
      <c r="E13" s="118"/>
      <c r="F13" s="118"/>
      <c r="G13" s="122">
        <v>288349528</v>
      </c>
    </row>
    <row r="14" spans="1:7" ht="15">
      <c r="A14" s="187" t="s">
        <v>798</v>
      </c>
      <c r="B14" s="122"/>
      <c r="C14" s="122"/>
      <c r="D14" s="122"/>
      <c r="E14" s="122"/>
      <c r="F14" s="122"/>
      <c r="G14" s="122">
        <v>126912571</v>
      </c>
    </row>
    <row r="15" spans="1:7" ht="15">
      <c r="A15" s="187" t="s">
        <v>799</v>
      </c>
      <c r="B15" s="187"/>
      <c r="C15" s="122"/>
      <c r="D15" s="122"/>
      <c r="E15" s="122"/>
      <c r="F15" s="122"/>
      <c r="G15" s="122">
        <v>-2228736726</v>
      </c>
    </row>
    <row r="16" spans="1:7" ht="15.75">
      <c r="A16" s="264" t="s">
        <v>800</v>
      </c>
      <c r="B16" s="264"/>
      <c r="C16" s="159">
        <f>SUM(C14:C15)</f>
        <v>0</v>
      </c>
      <c r="D16" s="159">
        <f>SUM(D14:D15)</f>
        <v>0</v>
      </c>
      <c r="E16" s="159">
        <f>SUM(E14:E15)</f>
        <v>0</v>
      </c>
      <c r="F16" s="159">
        <f>SUM(F14:F15)</f>
        <v>0</v>
      </c>
      <c r="G16" s="159">
        <f>+G12+G13+G14+G15</f>
        <v>7958139780</v>
      </c>
    </row>
    <row r="19" spans="1:7" ht="19.5">
      <c r="A19" s="308" t="s">
        <v>0</v>
      </c>
      <c r="B19" s="308"/>
      <c r="C19" s="308"/>
      <c r="D19" s="308"/>
      <c r="E19" s="308"/>
      <c r="F19" s="308"/>
      <c r="G19" s="308"/>
    </row>
    <row r="20" ht="15">
      <c r="E20" s="259" t="s">
        <v>783</v>
      </c>
    </row>
    <row r="21" spans="1:7" ht="14.25">
      <c r="A21" s="319"/>
      <c r="B21" s="321" t="s">
        <v>784</v>
      </c>
      <c r="C21" s="321" t="s">
        <v>785</v>
      </c>
      <c r="D21" s="321" t="s">
        <v>786</v>
      </c>
      <c r="E21" s="321" t="s">
        <v>787</v>
      </c>
      <c r="F21" s="321" t="s">
        <v>788</v>
      </c>
      <c r="G21" s="321" t="s">
        <v>435</v>
      </c>
    </row>
    <row r="22" spans="1:7" ht="14.25">
      <c r="A22" s="320"/>
      <c r="B22" s="322" t="s">
        <v>789</v>
      </c>
      <c r="C22" s="322" t="s">
        <v>789</v>
      </c>
      <c r="D22" s="322"/>
      <c r="E22" s="322"/>
      <c r="F22" s="322" t="s">
        <v>790</v>
      </c>
      <c r="G22" s="322"/>
    </row>
    <row r="23" spans="1:7" ht="16.5">
      <c r="A23" s="260" t="s">
        <v>791</v>
      </c>
      <c r="B23" s="260"/>
      <c r="C23" s="261"/>
      <c r="D23" s="261"/>
      <c r="E23" s="261"/>
      <c r="F23" s="261"/>
      <c r="G23" s="261"/>
    </row>
    <row r="24" spans="1:7" ht="15">
      <c r="A24" s="262" t="s">
        <v>792</v>
      </c>
      <c r="B24" s="204">
        <f>28779575611-5523910005</f>
        <v>23255665606</v>
      </c>
      <c r="C24" s="204">
        <f>129112216866-496193667</f>
        <v>128616023199</v>
      </c>
      <c r="D24" s="204">
        <v>84112751378</v>
      </c>
      <c r="E24" s="204">
        <v>4459210743</v>
      </c>
      <c r="F24" s="204">
        <f>888925737+130500000-458585468-120000000</f>
        <v>440840269</v>
      </c>
      <c r="G24" s="204">
        <f>SUM(B24:F24)</f>
        <v>240884491195</v>
      </c>
    </row>
    <row r="25" spans="1:7" ht="15">
      <c r="A25" s="263" t="s">
        <v>793</v>
      </c>
      <c r="B25" s="204"/>
      <c r="C25" s="154">
        <v>38959448914</v>
      </c>
      <c r="D25" s="203"/>
      <c r="E25" s="203"/>
      <c r="F25" s="203"/>
      <c r="G25" s="204">
        <f>SUM(B25:F25)</f>
        <v>38959448914</v>
      </c>
    </row>
    <row r="26" spans="1:7" ht="15.75">
      <c r="A26" s="264" t="s">
        <v>794</v>
      </c>
      <c r="B26" s="159">
        <f>SUM(B24:B25)</f>
        <v>23255665606</v>
      </c>
      <c r="C26" s="159">
        <f>SUM(C24:C25)</f>
        <v>167575472113</v>
      </c>
      <c r="D26" s="159">
        <f>SUM(D24:D25)</f>
        <v>84112751378</v>
      </c>
      <c r="E26" s="159">
        <f>SUM(E24:E25)</f>
        <v>4459210743</v>
      </c>
      <c r="F26" s="159">
        <f>SUM(F24:F25)</f>
        <v>440840269</v>
      </c>
      <c r="G26" s="159">
        <f>SUM(B26:F26)</f>
        <v>279843940109</v>
      </c>
    </row>
    <row r="27" spans="1:9" ht="16.5">
      <c r="A27" s="265" t="s">
        <v>795</v>
      </c>
      <c r="B27" s="265"/>
      <c r="C27" s="204"/>
      <c r="D27" s="204"/>
      <c r="E27" s="204"/>
      <c r="F27" s="204"/>
      <c r="G27" s="204">
        <f>SUM(C27:F27)</f>
        <v>0</v>
      </c>
      <c r="I27" s="76"/>
    </row>
    <row r="28" spans="1:9" ht="15">
      <c r="A28" s="187" t="s">
        <v>796</v>
      </c>
      <c r="B28" s="122">
        <f>-253063326+387423210</f>
        <v>134359884</v>
      </c>
      <c r="C28" s="122">
        <f>-105510634-3840619-559110</f>
        <v>-109910363</v>
      </c>
      <c r="D28" s="266">
        <f>-2919868403</f>
        <v>-2919868403</v>
      </c>
      <c r="E28" s="266">
        <v>947041965</v>
      </c>
      <c r="F28" s="266">
        <f>168947306</f>
        <v>168947306</v>
      </c>
      <c r="G28" s="204">
        <f>SUM(B28:F28)</f>
        <v>-1779429611</v>
      </c>
      <c r="H28" s="76"/>
      <c r="I28" s="76"/>
    </row>
    <row r="29" spans="1:9" ht="15">
      <c r="A29" s="187" t="s">
        <v>797</v>
      </c>
      <c r="B29" s="187"/>
      <c r="C29" s="122"/>
      <c r="D29" s="122"/>
      <c r="E29" s="118"/>
      <c r="F29" s="118"/>
      <c r="G29" s="122">
        <f>27325395+6530200</f>
        <v>33855595</v>
      </c>
      <c r="I29" s="76"/>
    </row>
    <row r="30" spans="1:9" ht="15">
      <c r="A30" s="187" t="s">
        <v>798</v>
      </c>
      <c r="B30" s="187"/>
      <c r="C30" s="122"/>
      <c r="D30" s="122"/>
      <c r="E30" s="122"/>
      <c r="F30" s="122"/>
      <c r="G30" s="122">
        <v>-453821236</v>
      </c>
      <c r="I30" s="76"/>
    </row>
    <row r="31" spans="1:9" ht="15">
      <c r="A31" s="187" t="s">
        <v>799</v>
      </c>
      <c r="B31" s="187"/>
      <c r="C31" s="122"/>
      <c r="D31" s="122"/>
      <c r="E31" s="122"/>
      <c r="F31" s="122"/>
      <c r="G31" s="122">
        <f>-521870-42959309</f>
        <v>-43481179</v>
      </c>
      <c r="I31" s="76"/>
    </row>
    <row r="32" spans="1:9" ht="15.75">
      <c r="A32" s="264" t="s">
        <v>800</v>
      </c>
      <c r="B32" s="264"/>
      <c r="C32" s="159">
        <f>SUM(C30:C31)</f>
        <v>0</v>
      </c>
      <c r="D32" s="159">
        <f>SUM(D30:D31)</f>
        <v>0</v>
      </c>
      <c r="E32" s="159">
        <f>SUM(E30:E31)</f>
        <v>0</v>
      </c>
      <c r="F32" s="159">
        <f>SUM(F30:F31)</f>
        <v>0</v>
      </c>
      <c r="G32" s="159">
        <f>+G28+G29+G30+G31</f>
        <v>-2242876431</v>
      </c>
      <c r="I32" s="76"/>
    </row>
    <row r="33" ht="14.25">
      <c r="I33" s="76"/>
    </row>
    <row r="34" spans="7:9" ht="14.25">
      <c r="G34" s="76"/>
      <c r="I34" s="76"/>
    </row>
    <row r="35" ht="14.25">
      <c r="I35" s="76"/>
    </row>
    <row r="36" ht="14.25">
      <c r="I36" s="76"/>
    </row>
    <row r="37" ht="14.25">
      <c r="I37" s="76"/>
    </row>
    <row r="38" spans="1:9" ht="19.5">
      <c r="A38" s="308" t="s">
        <v>1</v>
      </c>
      <c r="B38" s="308"/>
      <c r="C38" s="308"/>
      <c r="D38" s="308"/>
      <c r="E38" s="308"/>
      <c r="F38" s="308"/>
      <c r="G38" s="308"/>
      <c r="I38" s="76"/>
    </row>
    <row r="39" ht="15">
      <c r="E39" s="259" t="s">
        <v>783</v>
      </c>
    </row>
    <row r="40" spans="1:7" ht="14.25">
      <c r="A40" s="319"/>
      <c r="B40" s="321" t="s">
        <v>784</v>
      </c>
      <c r="C40" s="321" t="s">
        <v>785</v>
      </c>
      <c r="D40" s="321" t="s">
        <v>786</v>
      </c>
      <c r="E40" s="321" t="s">
        <v>787</v>
      </c>
      <c r="F40" s="321" t="s">
        <v>788</v>
      </c>
      <c r="G40" s="321" t="s">
        <v>435</v>
      </c>
    </row>
    <row r="41" spans="1:7" ht="14.25">
      <c r="A41" s="320"/>
      <c r="B41" s="322" t="s">
        <v>789</v>
      </c>
      <c r="C41" s="322" t="s">
        <v>789</v>
      </c>
      <c r="D41" s="322"/>
      <c r="E41" s="322"/>
      <c r="F41" s="322" t="s">
        <v>790</v>
      </c>
      <c r="G41" s="322"/>
    </row>
    <row r="42" spans="1:7" ht="16.5">
      <c r="A42" s="260" t="s">
        <v>801</v>
      </c>
      <c r="B42" s="260"/>
      <c r="C42" s="261"/>
      <c r="D42" s="261"/>
      <c r="E42" s="261"/>
      <c r="F42" s="261"/>
      <c r="G42" s="261"/>
    </row>
    <row r="43" spans="1:7" ht="15">
      <c r="A43" s="262" t="s">
        <v>802</v>
      </c>
      <c r="B43" s="204">
        <v>4174673299</v>
      </c>
      <c r="C43" s="204">
        <v>3559780230</v>
      </c>
      <c r="D43" s="204">
        <v>43524701138</v>
      </c>
      <c r="E43" s="204">
        <v>0</v>
      </c>
      <c r="F43" s="204">
        <v>2663073910</v>
      </c>
      <c r="G43" s="204">
        <f>SUM(B43:F43)</f>
        <v>53922228577</v>
      </c>
    </row>
    <row r="44" spans="1:7" ht="15">
      <c r="A44" s="187" t="s">
        <v>803</v>
      </c>
      <c r="B44" s="204">
        <v>0</v>
      </c>
      <c r="C44" s="122">
        <v>1120068885</v>
      </c>
      <c r="D44" s="122">
        <v>4199045928</v>
      </c>
      <c r="E44" s="122"/>
      <c r="F44" s="122"/>
      <c r="G44" s="204">
        <f>SUM(B44:F44)</f>
        <v>5319114813</v>
      </c>
    </row>
    <row r="45" spans="1:7" ht="15">
      <c r="A45" s="187" t="s">
        <v>804</v>
      </c>
      <c r="B45" s="204">
        <v>4336213765</v>
      </c>
      <c r="C45" s="122">
        <v>3299945854</v>
      </c>
      <c r="D45" s="122">
        <v>7970327066</v>
      </c>
      <c r="E45" s="122">
        <v>5782875311</v>
      </c>
      <c r="F45" s="122"/>
      <c r="G45" s="204">
        <f>SUM(B45:F45)</f>
        <v>21389361996</v>
      </c>
    </row>
    <row r="46" spans="1:7" ht="15">
      <c r="A46" s="187" t="s">
        <v>442</v>
      </c>
      <c r="B46" s="204">
        <v>7102041034</v>
      </c>
      <c r="C46" s="122">
        <v>2122438670</v>
      </c>
      <c r="D46" s="122">
        <v>2249880914</v>
      </c>
      <c r="E46" s="122">
        <v>9708830016</v>
      </c>
      <c r="F46" s="122"/>
      <c r="G46" s="204">
        <f>SUM(B46:F46)</f>
        <v>21183190634</v>
      </c>
    </row>
    <row r="47" spans="1:7" ht="15">
      <c r="A47" s="267" t="s">
        <v>805</v>
      </c>
      <c r="B47" s="267"/>
      <c r="C47" s="177"/>
      <c r="D47" s="177"/>
      <c r="E47" s="177"/>
      <c r="F47" s="177"/>
      <c r="G47" s="177">
        <f>+G48-SUM(G43:G46)</f>
        <v>40904777896</v>
      </c>
    </row>
    <row r="48" spans="1:7" ht="15.75">
      <c r="A48" s="264" t="s">
        <v>813</v>
      </c>
      <c r="B48" s="159"/>
      <c r="C48" s="159"/>
      <c r="D48" s="159"/>
      <c r="E48" s="159"/>
      <c r="F48" s="159"/>
      <c r="G48" s="159">
        <v>142718673916</v>
      </c>
    </row>
    <row r="49" spans="1:7" ht="16.5">
      <c r="A49" s="265" t="s">
        <v>807</v>
      </c>
      <c r="B49" s="265"/>
      <c r="C49" s="204"/>
      <c r="D49" s="204"/>
      <c r="E49" s="204"/>
      <c r="F49" s="204"/>
      <c r="G49" s="204"/>
    </row>
    <row r="50" spans="1:7" ht="15">
      <c r="A50" s="187" t="s">
        <v>808</v>
      </c>
      <c r="B50" s="122">
        <v>17246646214</v>
      </c>
      <c r="C50" s="122">
        <v>5775827164</v>
      </c>
      <c r="D50" s="122">
        <v>6232610152</v>
      </c>
      <c r="E50" s="122">
        <v>12249508811</v>
      </c>
      <c r="F50" s="266"/>
      <c r="G50" s="204">
        <f>SUM(B50:F50)</f>
        <v>41504592341</v>
      </c>
    </row>
    <row r="51" spans="1:7" ht="15">
      <c r="A51" s="187" t="s">
        <v>809</v>
      </c>
      <c r="B51" s="187"/>
      <c r="C51" s="122">
        <v>1304450000</v>
      </c>
      <c r="D51" s="122">
        <v>1400000000</v>
      </c>
      <c r="E51" s="118"/>
      <c r="F51" s="118"/>
      <c r="G51" s="204">
        <f>SUM(B51:F51)</f>
        <v>2704450000</v>
      </c>
    </row>
    <row r="52" spans="1:7" ht="15">
      <c r="A52" s="187" t="s">
        <v>810</v>
      </c>
      <c r="B52" s="187"/>
      <c r="C52" s="122"/>
      <c r="D52" s="122"/>
      <c r="E52" s="122"/>
      <c r="F52" s="122"/>
      <c r="G52" s="122">
        <f>+G53-G50-G51</f>
        <v>6977757984</v>
      </c>
    </row>
    <row r="53" spans="1:7" ht="15.75">
      <c r="A53" s="264" t="s">
        <v>814</v>
      </c>
      <c r="B53" s="264"/>
      <c r="C53" s="159"/>
      <c r="D53" s="159"/>
      <c r="E53" s="159"/>
      <c r="F53" s="159"/>
      <c r="G53" s="159">
        <v>51186800325</v>
      </c>
    </row>
    <row r="55" spans="1:7" ht="19.5">
      <c r="A55" s="308" t="s">
        <v>2</v>
      </c>
      <c r="B55" s="308"/>
      <c r="C55" s="308"/>
      <c r="D55" s="308"/>
      <c r="E55" s="308"/>
      <c r="F55" s="308"/>
      <c r="G55" s="308"/>
    </row>
    <row r="56" ht="15">
      <c r="E56" s="259" t="s">
        <v>783</v>
      </c>
    </row>
    <row r="57" spans="1:7" ht="14.25">
      <c r="A57" s="319"/>
      <c r="B57" s="321" t="s">
        <v>784</v>
      </c>
      <c r="C57" s="321" t="s">
        <v>785</v>
      </c>
      <c r="D57" s="321" t="s">
        <v>786</v>
      </c>
      <c r="E57" s="321" t="s">
        <v>787</v>
      </c>
      <c r="F57" s="321" t="s">
        <v>788</v>
      </c>
      <c r="G57" s="321" t="s">
        <v>435</v>
      </c>
    </row>
    <row r="58" spans="1:7" ht="14.25">
      <c r="A58" s="320"/>
      <c r="B58" s="322" t="s">
        <v>789</v>
      </c>
      <c r="C58" s="322" t="s">
        <v>789</v>
      </c>
      <c r="D58" s="322"/>
      <c r="E58" s="322"/>
      <c r="F58" s="322" t="s">
        <v>790</v>
      </c>
      <c r="G58" s="322"/>
    </row>
    <row r="59" spans="1:7" ht="16.5">
      <c r="A59" s="260" t="s">
        <v>801</v>
      </c>
      <c r="B59" s="260"/>
      <c r="C59" s="261"/>
      <c r="D59" s="261"/>
      <c r="E59" s="261"/>
      <c r="F59" s="261"/>
      <c r="G59" s="261"/>
    </row>
    <row r="60" spans="1:7" ht="15">
      <c r="A60" s="262" t="s">
        <v>802</v>
      </c>
      <c r="B60" s="204">
        <v>774079967</v>
      </c>
      <c r="C60" s="204">
        <v>4977516173</v>
      </c>
      <c r="D60" s="204">
        <v>40812846844</v>
      </c>
      <c r="E60" s="204">
        <v>0</v>
      </c>
      <c r="F60" s="204">
        <v>2421337966</v>
      </c>
      <c r="G60" s="204">
        <f>SUM(B60:F60)</f>
        <v>48985780950</v>
      </c>
    </row>
    <row r="61" spans="1:7" ht="15">
      <c r="A61" s="187" t="s">
        <v>803</v>
      </c>
      <c r="B61" s="187"/>
      <c r="C61" s="122">
        <v>77197951</v>
      </c>
      <c r="D61" s="122">
        <v>778138735</v>
      </c>
      <c r="E61" s="122"/>
      <c r="F61" s="122"/>
      <c r="G61" s="204">
        <f>SUM(B61:F61)</f>
        <v>855336686</v>
      </c>
    </row>
    <row r="62" spans="1:7" ht="15">
      <c r="A62" s="187" t="s">
        <v>804</v>
      </c>
      <c r="B62" s="122">
        <v>12498854520</v>
      </c>
      <c r="C62" s="122">
        <v>4211709848</v>
      </c>
      <c r="D62" s="122">
        <v>10039824407</v>
      </c>
      <c r="E62" s="122">
        <v>4661534090</v>
      </c>
      <c r="F62" s="122">
        <v>132585079</v>
      </c>
      <c r="G62" s="204">
        <f>SUM(B62:F62)</f>
        <v>31544507944</v>
      </c>
    </row>
    <row r="63" spans="1:7" ht="15">
      <c r="A63" s="187" t="s">
        <v>442</v>
      </c>
      <c r="B63" s="122">
        <v>8424503658</v>
      </c>
      <c r="C63" s="122">
        <v>2108998966</v>
      </c>
      <c r="D63" s="122">
        <v>1246337585</v>
      </c>
      <c r="E63" s="122">
        <v>7933791865</v>
      </c>
      <c r="F63" s="122">
        <v>0</v>
      </c>
      <c r="G63" s="204">
        <f>SUM(B63:F63)</f>
        <v>19713632074</v>
      </c>
    </row>
    <row r="64" spans="1:7" ht="15">
      <c r="A64" s="267" t="s">
        <v>805</v>
      </c>
      <c r="B64" s="267"/>
      <c r="C64" s="177"/>
      <c r="D64" s="177"/>
      <c r="E64" s="177"/>
      <c r="F64" s="177"/>
      <c r="G64" s="204">
        <f>+G65-G60-G61-G62-G63</f>
        <v>27062779489</v>
      </c>
    </row>
    <row r="65" spans="1:7" ht="15.75">
      <c r="A65" s="264" t="s">
        <v>806</v>
      </c>
      <c r="B65" s="159"/>
      <c r="C65" s="159"/>
      <c r="D65" s="159"/>
      <c r="E65" s="159"/>
      <c r="F65" s="159"/>
      <c r="G65" s="159">
        <v>128162037143</v>
      </c>
    </row>
    <row r="66" spans="1:7" ht="16.5">
      <c r="A66" s="265" t="s">
        <v>807</v>
      </c>
      <c r="B66" s="265"/>
      <c r="C66" s="204"/>
      <c r="D66" s="204"/>
      <c r="E66" s="204"/>
      <c r="F66" s="204"/>
      <c r="G66" s="204"/>
    </row>
    <row r="67" spans="1:7" ht="15">
      <c r="A67" s="187" t="s">
        <v>808</v>
      </c>
      <c r="B67" s="122">
        <v>18069867310</v>
      </c>
      <c r="C67" s="122">
        <v>6608160633</v>
      </c>
      <c r="D67" s="122">
        <v>3402429375</v>
      </c>
      <c r="E67" s="122">
        <v>11045005710</v>
      </c>
      <c r="F67" s="122">
        <v>0</v>
      </c>
      <c r="G67" s="204">
        <f>SUM(B67:F67)</f>
        <v>39125463028</v>
      </c>
    </row>
    <row r="68" spans="1:7" ht="15">
      <c r="A68" s="187" t="s">
        <v>809</v>
      </c>
      <c r="B68" s="187"/>
      <c r="C68" s="122">
        <v>6500000000</v>
      </c>
      <c r="D68" s="122"/>
      <c r="E68" s="122"/>
      <c r="F68" s="118"/>
      <c r="G68" s="204">
        <f>SUM(B68:F68)</f>
        <v>6500000000</v>
      </c>
    </row>
    <row r="69" spans="1:7" ht="15">
      <c r="A69" s="187" t="s">
        <v>810</v>
      </c>
      <c r="B69" s="187"/>
      <c r="C69" s="122"/>
      <c r="D69" s="122"/>
      <c r="E69" s="122"/>
      <c r="F69" s="122"/>
      <c r="G69" s="122">
        <f>+G70-G67-G68</f>
        <v>3788315395</v>
      </c>
    </row>
    <row r="70" spans="1:7" ht="15.75">
      <c r="A70" s="264" t="s">
        <v>811</v>
      </c>
      <c r="B70" s="159"/>
      <c r="C70" s="159"/>
      <c r="D70" s="159"/>
      <c r="E70" s="159"/>
      <c r="F70" s="159"/>
      <c r="G70" s="159">
        <v>49413778423</v>
      </c>
    </row>
    <row r="72" ht="15">
      <c r="A72" s="269" t="s">
        <v>817</v>
      </c>
    </row>
    <row r="73" ht="15">
      <c r="A73" t="s">
        <v>815</v>
      </c>
    </row>
    <row r="74" ht="15">
      <c r="A74" t="s">
        <v>816</v>
      </c>
    </row>
    <row r="676" ht="14.25">
      <c r="D676" t="s">
        <v>700</v>
      </c>
    </row>
    <row r="684" ht="14.25">
      <c r="D684" t="s">
        <v>700</v>
      </c>
    </row>
    <row r="690" ht="14.25">
      <c r="D690" t="s">
        <v>700</v>
      </c>
    </row>
    <row r="701" ht="14.25">
      <c r="D701" t="s">
        <v>700</v>
      </c>
    </row>
    <row r="708" ht="14.25">
      <c r="D708" t="s">
        <v>700</v>
      </c>
    </row>
    <row r="713" ht="14.25">
      <c r="D713" t="s">
        <v>700</v>
      </c>
    </row>
    <row r="722" ht="14.25">
      <c r="D722" t="s">
        <v>700</v>
      </c>
    </row>
    <row r="729" ht="14.25">
      <c r="D729" t="s">
        <v>700</v>
      </c>
    </row>
    <row r="737" ht="14.25">
      <c r="D737" t="s">
        <v>700</v>
      </c>
    </row>
    <row r="741" ht="14.25">
      <c r="D741" t="s">
        <v>700</v>
      </c>
    </row>
    <row r="752" ht="14.25">
      <c r="D752" t="s">
        <v>700</v>
      </c>
    </row>
    <row r="758" ht="14.25">
      <c r="D758" t="s">
        <v>700</v>
      </c>
    </row>
    <row r="768" ht="14.25">
      <c r="D768" t="s">
        <v>700</v>
      </c>
    </row>
    <row r="773" ht="14.25">
      <c r="D773" t="s">
        <v>700</v>
      </c>
    </row>
    <row r="782" ht="14.25">
      <c r="D782" t="s">
        <v>700</v>
      </c>
    </row>
    <row r="790" ht="14.25">
      <c r="D790" t="s">
        <v>700</v>
      </c>
    </row>
    <row r="796" ht="14.25">
      <c r="D796" t="s">
        <v>700</v>
      </c>
    </row>
    <row r="817" ht="14.25">
      <c r="D817" t="s">
        <v>700</v>
      </c>
    </row>
    <row r="837" ht="14.25">
      <c r="D837" t="s">
        <v>700</v>
      </c>
    </row>
    <row r="841" ht="14.25">
      <c r="D841" t="s">
        <v>700</v>
      </c>
    </row>
  </sheetData>
  <sheetProtection/>
  <mergeCells count="32">
    <mergeCell ref="A55:G55"/>
    <mergeCell ref="A57:A58"/>
    <mergeCell ref="B57:B58"/>
    <mergeCell ref="C57:C58"/>
    <mergeCell ref="D57:D58"/>
    <mergeCell ref="E57:E58"/>
    <mergeCell ref="F57:F58"/>
    <mergeCell ref="G57:G58"/>
    <mergeCell ref="A38:G38"/>
    <mergeCell ref="A40:A41"/>
    <mergeCell ref="B40:B41"/>
    <mergeCell ref="C40:C41"/>
    <mergeCell ref="D40:D41"/>
    <mergeCell ref="E40:E41"/>
    <mergeCell ref="F40:F41"/>
    <mergeCell ref="G40:G41"/>
    <mergeCell ref="A19:G19"/>
    <mergeCell ref="A21:A22"/>
    <mergeCell ref="B21:B22"/>
    <mergeCell ref="C21:C22"/>
    <mergeCell ref="D21:D22"/>
    <mergeCell ref="E21:E22"/>
    <mergeCell ref="F21:F22"/>
    <mergeCell ref="G21:G2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86" right="0" top="0.31496062992125984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8">
      <selection activeCell="A33" sqref="A33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2" spans="1:7" ht="15">
      <c r="A2" s="1" t="s">
        <v>8</v>
      </c>
      <c r="B2" s="1"/>
      <c r="C2" s="1"/>
      <c r="D2" s="50"/>
      <c r="E2" s="282" t="s">
        <v>224</v>
      </c>
      <c r="F2" s="282"/>
      <c r="G2" s="282"/>
    </row>
    <row r="3" spans="1:7" ht="15">
      <c r="A3" s="1"/>
      <c r="B3" s="1"/>
      <c r="C3" s="1"/>
      <c r="D3" s="50"/>
      <c r="E3" s="277" t="s">
        <v>9</v>
      </c>
      <c r="F3" s="277"/>
      <c r="G3" s="277"/>
    </row>
    <row r="4" spans="1:7" ht="15">
      <c r="A4" s="1"/>
      <c r="B4" s="1"/>
      <c r="C4" s="1"/>
      <c r="D4" s="50"/>
      <c r="E4" s="277" t="s">
        <v>10</v>
      </c>
      <c r="F4" s="277"/>
      <c r="G4" s="277"/>
    </row>
    <row r="5" spans="1:5" ht="12" customHeight="1">
      <c r="A5" s="1"/>
      <c r="B5" s="50"/>
      <c r="C5" s="5"/>
      <c r="D5" s="5"/>
      <c r="E5" s="5"/>
    </row>
    <row r="6" spans="1:7" ht="24" customHeight="1">
      <c r="A6" s="278" t="s">
        <v>225</v>
      </c>
      <c r="B6" s="278"/>
      <c r="C6" s="278"/>
      <c r="D6" s="278"/>
      <c r="E6" s="278"/>
      <c r="F6" s="278"/>
      <c r="G6" s="278"/>
    </row>
    <row r="7" spans="1:7" ht="18" customHeight="1">
      <c r="A7" s="292" t="s">
        <v>280</v>
      </c>
      <c r="B7" s="292"/>
      <c r="C7" s="292"/>
      <c r="D7" s="292"/>
      <c r="E7" s="292"/>
      <c r="F7" s="292"/>
      <c r="G7" s="292"/>
    </row>
    <row r="8" spans="1:7" ht="15.75" customHeight="1">
      <c r="A8" s="51"/>
      <c r="B8" s="50"/>
      <c r="C8" s="50"/>
      <c r="F8" s="52" t="s">
        <v>276</v>
      </c>
      <c r="G8" s="53"/>
    </row>
    <row r="9" spans="1:8" ht="16.5" customHeight="1">
      <c r="A9" s="283" t="s">
        <v>226</v>
      </c>
      <c r="B9" s="283" t="s">
        <v>227</v>
      </c>
      <c r="C9" s="283" t="s">
        <v>15</v>
      </c>
      <c r="D9" s="287" t="s">
        <v>281</v>
      </c>
      <c r="E9" s="288"/>
      <c r="F9" s="285" t="s">
        <v>228</v>
      </c>
      <c r="G9" s="286"/>
      <c r="H9" s="84"/>
    </row>
    <row r="10" spans="1:8" ht="14.25" customHeight="1">
      <c r="A10" s="284"/>
      <c r="B10" s="284" t="s">
        <v>227</v>
      </c>
      <c r="C10" s="284"/>
      <c r="D10" s="54" t="s">
        <v>229</v>
      </c>
      <c r="E10" s="54" t="s">
        <v>230</v>
      </c>
      <c r="F10" s="54" t="s">
        <v>229</v>
      </c>
      <c r="G10" s="54" t="s">
        <v>230</v>
      </c>
      <c r="H10" s="85"/>
    </row>
    <row r="11" spans="1:8" ht="11.2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86"/>
    </row>
    <row r="12" spans="1:8" ht="14.25" customHeight="1">
      <c r="A12" s="56" t="s">
        <v>231</v>
      </c>
      <c r="B12" s="57" t="s">
        <v>232</v>
      </c>
      <c r="C12" s="58" t="s">
        <v>233</v>
      </c>
      <c r="D12" s="80">
        <v>71705182553</v>
      </c>
      <c r="E12" s="73">
        <v>84869730037</v>
      </c>
      <c r="F12" s="80">
        <v>279843940109</v>
      </c>
      <c r="G12" s="73">
        <v>318852980071</v>
      </c>
      <c r="H12" s="87"/>
    </row>
    <row r="13" spans="1:8" ht="14.25" customHeight="1">
      <c r="A13" s="60" t="s">
        <v>234</v>
      </c>
      <c r="B13" s="61" t="s">
        <v>235</v>
      </c>
      <c r="C13" s="62" t="s">
        <v>135</v>
      </c>
      <c r="D13" s="81">
        <v>0</v>
      </c>
      <c r="E13" s="73">
        <v>0</v>
      </c>
      <c r="F13" s="81"/>
      <c r="G13" s="73">
        <v>0</v>
      </c>
      <c r="H13" s="87"/>
    </row>
    <row r="14" spans="1:8" ht="14.25" customHeight="1">
      <c r="A14" s="60" t="s">
        <v>236</v>
      </c>
      <c r="B14" s="61" t="s">
        <v>237</v>
      </c>
      <c r="C14" s="62" t="s">
        <v>238</v>
      </c>
      <c r="D14" s="81">
        <v>71705182553</v>
      </c>
      <c r="E14" s="88">
        <f>+E12</f>
        <v>84869730037</v>
      </c>
      <c r="F14" s="88">
        <v>279843940109</v>
      </c>
      <c r="G14" s="73">
        <v>318852980071</v>
      </c>
      <c r="H14" s="87"/>
    </row>
    <row r="15" spans="1:8" ht="14.25" customHeight="1">
      <c r="A15" s="60" t="s">
        <v>239</v>
      </c>
      <c r="B15" s="61" t="s">
        <v>240</v>
      </c>
      <c r="C15" s="62" t="s">
        <v>135</v>
      </c>
      <c r="D15" s="81">
        <v>67357146596</v>
      </c>
      <c r="E15" s="81">
        <v>82229411012</v>
      </c>
      <c r="F15" s="89">
        <v>267445335117</v>
      </c>
      <c r="G15" s="73">
        <v>293753684026</v>
      </c>
      <c r="H15" s="76"/>
    </row>
    <row r="16" spans="1:8" ht="14.25" customHeight="1">
      <c r="A16" s="60" t="s">
        <v>241</v>
      </c>
      <c r="B16" s="61" t="s">
        <v>242</v>
      </c>
      <c r="C16" s="62" t="s">
        <v>135</v>
      </c>
      <c r="D16" s="81">
        <v>4348035957</v>
      </c>
      <c r="E16" s="81">
        <f>+E14-E15</f>
        <v>2640319025</v>
      </c>
      <c r="F16" s="89">
        <v>12398604992</v>
      </c>
      <c r="G16" s="73">
        <v>25099296045</v>
      </c>
      <c r="H16" s="76"/>
    </row>
    <row r="17" spans="1:8" ht="14.25" customHeight="1">
      <c r="A17" s="60" t="s">
        <v>243</v>
      </c>
      <c r="B17" s="61" t="s">
        <v>244</v>
      </c>
      <c r="C17" s="62" t="s">
        <v>245</v>
      </c>
      <c r="D17" s="81">
        <v>6989072</v>
      </c>
      <c r="E17" s="73">
        <v>142749590</v>
      </c>
      <c r="F17" s="89">
        <v>47905595</v>
      </c>
      <c r="G17" s="73">
        <v>453763128</v>
      </c>
      <c r="H17" s="87"/>
    </row>
    <row r="18" spans="1:8" ht="14.25" customHeight="1">
      <c r="A18" s="60" t="s">
        <v>246</v>
      </c>
      <c r="B18" s="61" t="s">
        <v>247</v>
      </c>
      <c r="C18" s="62" t="s">
        <v>248</v>
      </c>
      <c r="D18" s="81">
        <v>237562495</v>
      </c>
      <c r="E18" s="73">
        <v>456758387</v>
      </c>
      <c r="F18" s="81">
        <v>1174769975</v>
      </c>
      <c r="G18" s="73">
        <v>2091075633</v>
      </c>
      <c r="H18" s="87"/>
    </row>
    <row r="19" spans="1:8" ht="14.25" customHeight="1">
      <c r="A19" s="63" t="s">
        <v>249</v>
      </c>
      <c r="B19" s="61" t="s">
        <v>250</v>
      </c>
      <c r="C19" s="62" t="s">
        <v>135</v>
      </c>
      <c r="D19" s="90">
        <v>237562495</v>
      </c>
      <c r="E19" s="90">
        <v>191754007</v>
      </c>
      <c r="F19" s="82">
        <v>1420891985</v>
      </c>
      <c r="G19" s="75">
        <v>939607193</v>
      </c>
      <c r="H19" s="87"/>
    </row>
    <row r="20" spans="1:8" ht="14.25" customHeight="1">
      <c r="A20" s="60" t="s">
        <v>251</v>
      </c>
      <c r="B20" s="61" t="s">
        <v>252</v>
      </c>
      <c r="C20" s="62" t="s">
        <v>135</v>
      </c>
      <c r="D20" s="81">
        <v>930338435</v>
      </c>
      <c r="E20" s="73">
        <v>845823792</v>
      </c>
      <c r="F20" s="81">
        <v>2797805947</v>
      </c>
      <c r="G20" s="73">
        <v>3454541703</v>
      </c>
      <c r="H20" s="87"/>
    </row>
    <row r="21" spans="1:8" ht="14.25" customHeight="1">
      <c r="A21" s="60" t="s">
        <v>253</v>
      </c>
      <c r="B21" s="61" t="s">
        <v>254</v>
      </c>
      <c r="C21" s="62" t="s">
        <v>135</v>
      </c>
      <c r="D21" s="81">
        <v>2709681810</v>
      </c>
      <c r="E21" s="73">
        <v>2930612805</v>
      </c>
      <c r="F21" s="81">
        <v>11380228656</v>
      </c>
      <c r="G21" s="73">
        <v>11873139935</v>
      </c>
      <c r="H21" s="87"/>
    </row>
    <row r="22" spans="1:8" ht="14.25" customHeight="1">
      <c r="A22" s="60" t="s">
        <v>255</v>
      </c>
      <c r="B22" s="61" t="s">
        <v>256</v>
      </c>
      <c r="C22" s="62" t="s">
        <v>135</v>
      </c>
      <c r="D22" s="59">
        <v>477442289</v>
      </c>
      <c r="E22" s="91">
        <f>+E16+E17-E18-E20-E21</f>
        <v>-1450126369</v>
      </c>
      <c r="F22" s="91">
        <v>-2906293991</v>
      </c>
      <c r="G22" s="73">
        <v>8134301902</v>
      </c>
      <c r="H22" s="87"/>
    </row>
    <row r="23" spans="1:8" ht="14.25" customHeight="1">
      <c r="A23" s="60" t="s">
        <v>257</v>
      </c>
      <c r="B23" s="61" t="s">
        <v>258</v>
      </c>
      <c r="C23" s="62" t="s">
        <v>135</v>
      </c>
      <c r="D23" s="81">
        <v>455048500</v>
      </c>
      <c r="E23" s="73">
        <v>499037532</v>
      </c>
      <c r="F23" s="81">
        <v>701244032</v>
      </c>
      <c r="G23" s="73">
        <v>2937170259</v>
      </c>
      <c r="H23" s="87"/>
    </row>
    <row r="24" spans="1:8" ht="14.25" customHeight="1">
      <c r="A24" s="60" t="s">
        <v>259</v>
      </c>
      <c r="B24" s="64" t="s">
        <v>818</v>
      </c>
      <c r="C24" s="62" t="s">
        <v>135</v>
      </c>
      <c r="D24" s="81">
        <v>94701800</v>
      </c>
      <c r="E24" s="73">
        <v>620313987</v>
      </c>
      <c r="F24" s="81">
        <v>332205300</v>
      </c>
      <c r="G24" s="73">
        <v>1222653746</v>
      </c>
      <c r="H24" s="87"/>
    </row>
    <row r="25" spans="1:8" ht="14.25" customHeight="1">
      <c r="A25" s="60" t="s">
        <v>260</v>
      </c>
      <c r="B25" s="61" t="s">
        <v>261</v>
      </c>
      <c r="C25" s="62" t="s">
        <v>135</v>
      </c>
      <c r="D25" s="81">
        <v>360346700</v>
      </c>
      <c r="E25" s="91">
        <f>+E23-E24</f>
        <v>-121276455</v>
      </c>
      <c r="F25" s="91">
        <v>369038732</v>
      </c>
      <c r="G25" s="73">
        <v>1714516513</v>
      </c>
      <c r="H25" s="87"/>
    </row>
    <row r="26" spans="1:8" ht="14.25" customHeight="1">
      <c r="A26" s="60" t="s">
        <v>277</v>
      </c>
      <c r="B26" s="64" t="s">
        <v>262</v>
      </c>
      <c r="C26" s="62"/>
      <c r="D26" s="81">
        <v>35700936</v>
      </c>
      <c r="E26" s="73">
        <v>106460464</v>
      </c>
      <c r="F26" s="81">
        <v>337860007</v>
      </c>
      <c r="G26" s="73">
        <v>338058091</v>
      </c>
      <c r="H26" s="87"/>
    </row>
    <row r="27" spans="1:8" ht="14.25" customHeight="1">
      <c r="A27" s="60" t="s">
        <v>263</v>
      </c>
      <c r="B27" s="61" t="s">
        <v>264</v>
      </c>
      <c r="C27" s="62" t="s">
        <v>135</v>
      </c>
      <c r="D27" s="59">
        <v>873489925</v>
      </c>
      <c r="E27" s="91">
        <f>+E22+E25+E26</f>
        <v>-1464942360</v>
      </c>
      <c r="F27" s="91">
        <v>-2199395252</v>
      </c>
      <c r="G27" s="73">
        <v>10186876506</v>
      </c>
      <c r="H27" s="87"/>
    </row>
    <row r="28" spans="1:8" ht="14.25" customHeight="1">
      <c r="A28" s="60" t="s">
        <v>265</v>
      </c>
      <c r="B28" s="61" t="s">
        <v>266</v>
      </c>
      <c r="C28" s="62" t="s">
        <v>267</v>
      </c>
      <c r="D28" s="81">
        <v>0</v>
      </c>
      <c r="E28" s="91">
        <v>-772615160</v>
      </c>
      <c r="F28" s="81">
        <v>521870</v>
      </c>
      <c r="G28" s="73">
        <v>2133753289</v>
      </c>
      <c r="H28" s="87"/>
    </row>
    <row r="29" spans="1:8" ht="14.25" customHeight="1">
      <c r="A29" s="60" t="s">
        <v>268</v>
      </c>
      <c r="B29" s="61" t="s">
        <v>269</v>
      </c>
      <c r="C29" s="62" t="s">
        <v>267</v>
      </c>
      <c r="D29" s="81">
        <v>104616025</v>
      </c>
      <c r="E29" s="81">
        <v>196334040</v>
      </c>
      <c r="F29" s="81">
        <v>42959309</v>
      </c>
      <c r="G29" s="81">
        <v>94983437</v>
      </c>
      <c r="H29" s="87"/>
    </row>
    <row r="30" spans="1:9" ht="14.25" customHeight="1">
      <c r="A30" s="60" t="s">
        <v>270</v>
      </c>
      <c r="B30" s="61" t="s">
        <v>271</v>
      </c>
      <c r="C30" s="65"/>
      <c r="D30" s="59">
        <f>+D27-D28-D29</f>
        <v>768873900</v>
      </c>
      <c r="E30" s="91">
        <f>+E27-E28-E29</f>
        <v>-888661240</v>
      </c>
      <c r="F30" s="91">
        <v>-2242876431</v>
      </c>
      <c r="G30" s="73">
        <f>+G27-G28-G29</f>
        <v>7958139780</v>
      </c>
      <c r="H30" s="87"/>
      <c r="I30" s="74"/>
    </row>
    <row r="31" spans="1:8" ht="14.25" customHeight="1">
      <c r="A31" s="66" t="s">
        <v>278</v>
      </c>
      <c r="B31" s="67" t="s">
        <v>272</v>
      </c>
      <c r="C31" s="68"/>
      <c r="D31" s="81"/>
      <c r="E31" s="92"/>
      <c r="F31" s="93"/>
      <c r="G31" s="92"/>
      <c r="H31" s="87"/>
    </row>
    <row r="32" spans="1:10" ht="14.25" customHeight="1">
      <c r="A32" s="66" t="s">
        <v>279</v>
      </c>
      <c r="B32" s="67" t="s">
        <v>273</v>
      </c>
      <c r="C32" s="68"/>
      <c r="D32" s="81">
        <f>+D30</f>
        <v>768873900</v>
      </c>
      <c r="E32" s="93">
        <f>+E30</f>
        <v>-888661240</v>
      </c>
      <c r="F32" s="93">
        <f>+F30</f>
        <v>-2242876431</v>
      </c>
      <c r="G32" s="92">
        <f>+G30</f>
        <v>7958139780</v>
      </c>
      <c r="H32" s="87"/>
      <c r="J32" s="76"/>
    </row>
    <row r="33" spans="1:8" ht="14.25" customHeight="1">
      <c r="A33" s="69" t="s">
        <v>274</v>
      </c>
      <c r="B33" s="70" t="s">
        <v>275</v>
      </c>
      <c r="C33" s="71" t="s">
        <v>282</v>
      </c>
      <c r="D33" s="72">
        <f>+D30/5568000</f>
        <v>138.0879849137931</v>
      </c>
      <c r="E33" s="72">
        <f>+E30/5568000</f>
        <v>-159.6015158045977</v>
      </c>
      <c r="F33" s="72">
        <f>+F30/5568000</f>
        <v>-402.81545096982757</v>
      </c>
      <c r="G33" s="83">
        <f>+G30/5253370</f>
        <v>1514.8637503164634</v>
      </c>
      <c r="H33" s="87"/>
    </row>
    <row r="34" spans="2:7" ht="12.75" customHeight="1">
      <c r="B34" s="50"/>
      <c r="C34" s="50"/>
      <c r="E34" s="290"/>
      <c r="F34" s="291"/>
      <c r="G34" s="291"/>
    </row>
    <row r="35" spans="5:7" ht="15">
      <c r="E35" s="274" t="s">
        <v>283</v>
      </c>
      <c r="F35" s="274"/>
      <c r="G35" s="274"/>
    </row>
    <row r="36" spans="1:7" ht="18">
      <c r="A36" s="94" t="s">
        <v>284</v>
      </c>
      <c r="B36" s="94"/>
      <c r="C36" s="94"/>
      <c r="E36" s="289" t="s">
        <v>285</v>
      </c>
      <c r="F36" s="289"/>
      <c r="G36" s="289"/>
    </row>
  </sheetData>
  <sheetProtection/>
  <mergeCells count="13">
    <mergeCell ref="E36:G36"/>
    <mergeCell ref="E34:G34"/>
    <mergeCell ref="E35:G35"/>
    <mergeCell ref="E4:G4"/>
    <mergeCell ref="A6:G6"/>
    <mergeCell ref="A7:G7"/>
    <mergeCell ref="E2:G2"/>
    <mergeCell ref="E3:G3"/>
    <mergeCell ref="A9:A10"/>
    <mergeCell ref="B9:B10"/>
    <mergeCell ref="C9:C10"/>
    <mergeCell ref="F9:G9"/>
    <mergeCell ref="D9:E9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F43" sqref="F43"/>
    </sheetView>
  </sheetViews>
  <sheetFormatPr defaultColWidth="8.796875" defaultRowHeight="14.25"/>
  <cols>
    <col min="1" max="1" width="51.69921875" style="0" customWidth="1"/>
    <col min="2" max="2" width="5.5" style="123" customWidth="1"/>
    <col min="3" max="3" width="7.3984375" style="0" customWidth="1"/>
    <col min="4" max="4" width="14.19921875" style="0" customWidth="1"/>
    <col min="5" max="5" width="13.8984375" style="0" customWidth="1"/>
    <col min="6" max="6" width="17.59765625" style="0" customWidth="1"/>
    <col min="9" max="9" width="12.5" style="0" bestFit="1" customWidth="1"/>
  </cols>
  <sheetData>
    <row r="1" spans="1:5" ht="15">
      <c r="A1" s="95" t="s">
        <v>286</v>
      </c>
      <c r="B1" s="96"/>
      <c r="C1" s="97"/>
      <c r="D1" s="293" t="s">
        <v>287</v>
      </c>
      <c r="E1" s="293"/>
    </row>
    <row r="2" spans="1:5" ht="15">
      <c r="A2" s="95"/>
      <c r="B2" s="96"/>
      <c r="C2" s="97"/>
      <c r="D2" s="294" t="s">
        <v>288</v>
      </c>
      <c r="E2" s="294"/>
    </row>
    <row r="3" spans="1:5" ht="15">
      <c r="A3" s="95"/>
      <c r="B3" s="96"/>
      <c r="C3" s="97"/>
      <c r="D3" s="294" t="s">
        <v>289</v>
      </c>
      <c r="E3" s="294"/>
    </row>
    <row r="4" spans="1:5" ht="15">
      <c r="A4" s="95"/>
      <c r="B4" s="96"/>
      <c r="C4" s="97"/>
      <c r="D4" s="98"/>
      <c r="E4" s="98"/>
    </row>
    <row r="5" spans="1:5" ht="20.25">
      <c r="A5" s="295" t="s">
        <v>290</v>
      </c>
      <c r="B5" s="295"/>
      <c r="C5" s="295"/>
      <c r="D5" s="295"/>
      <c r="E5" s="295"/>
    </row>
    <row r="6" spans="1:5" ht="15.75">
      <c r="A6" s="296" t="s">
        <v>291</v>
      </c>
      <c r="B6" s="296"/>
      <c r="C6" s="296"/>
      <c r="D6" s="296"/>
      <c r="E6" s="296"/>
    </row>
    <row r="7" spans="1:5" ht="15.75">
      <c r="A7" s="297" t="s">
        <v>344</v>
      </c>
      <c r="B7" s="297"/>
      <c r="C7" s="297"/>
      <c r="D7" s="297"/>
      <c r="E7" s="297"/>
    </row>
    <row r="8" spans="1:5" ht="25.5" customHeight="1">
      <c r="A8" s="298" t="s">
        <v>13</v>
      </c>
      <c r="B8" s="299" t="s">
        <v>343</v>
      </c>
      <c r="C8" s="300" t="s">
        <v>15</v>
      </c>
      <c r="D8" s="301" t="s">
        <v>292</v>
      </c>
      <c r="E8" s="301"/>
    </row>
    <row r="9" spans="1:5" ht="14.25">
      <c r="A9" s="298"/>
      <c r="B9" s="299"/>
      <c r="C9" s="300"/>
      <c r="D9" s="99" t="s">
        <v>293</v>
      </c>
      <c r="E9" s="99" t="s">
        <v>294</v>
      </c>
    </row>
    <row r="10" spans="1:5" ht="12" customHeight="1">
      <c r="A10" s="101">
        <v>1</v>
      </c>
      <c r="B10" s="102">
        <v>2</v>
      </c>
      <c r="C10" s="103">
        <v>3</v>
      </c>
      <c r="D10" s="104">
        <v>4</v>
      </c>
      <c r="E10" s="104">
        <v>5</v>
      </c>
    </row>
    <row r="11" spans="1:5" ht="15">
      <c r="A11" s="105" t="s">
        <v>295</v>
      </c>
      <c r="B11" s="106" t="s">
        <v>135</v>
      </c>
      <c r="C11" s="107"/>
      <c r="D11" s="108"/>
      <c r="E11" s="108"/>
    </row>
    <row r="12" spans="1:5" ht="14.25">
      <c r="A12" s="109" t="s">
        <v>296</v>
      </c>
      <c r="B12" s="110" t="s">
        <v>232</v>
      </c>
      <c r="C12" s="111"/>
      <c r="D12" s="112">
        <v>-2199395252</v>
      </c>
      <c r="E12" s="112">
        <v>10186876506</v>
      </c>
    </row>
    <row r="13" spans="1:5" ht="14.25">
      <c r="A13" s="109" t="s">
        <v>297</v>
      </c>
      <c r="B13" s="113"/>
      <c r="C13" s="111"/>
      <c r="D13" s="114"/>
      <c r="E13" s="114"/>
    </row>
    <row r="14" spans="1:5" ht="12.75" customHeight="1">
      <c r="A14" s="63" t="s">
        <v>298</v>
      </c>
      <c r="B14" s="115" t="s">
        <v>235</v>
      </c>
      <c r="C14" s="111"/>
      <c r="D14" s="114">
        <v>8300315617</v>
      </c>
      <c r="E14" s="114">
        <v>7539250963</v>
      </c>
    </row>
    <row r="15" spans="1:5" ht="12.75" customHeight="1">
      <c r="A15" s="63" t="s">
        <v>299</v>
      </c>
      <c r="B15" s="115" t="s">
        <v>300</v>
      </c>
      <c r="C15" s="111"/>
      <c r="D15" s="114">
        <v>-1756697684</v>
      </c>
      <c r="E15" s="114">
        <v>1151468440</v>
      </c>
    </row>
    <row r="16" spans="1:5" ht="12.75" customHeight="1">
      <c r="A16" s="63" t="s">
        <v>301</v>
      </c>
      <c r="B16" s="115" t="s">
        <v>302</v>
      </c>
      <c r="C16" s="111"/>
      <c r="D16" s="114">
        <v>0</v>
      </c>
      <c r="E16" s="114">
        <v>0</v>
      </c>
    </row>
    <row r="17" spans="1:5" ht="12.75" customHeight="1">
      <c r="A17" s="63" t="s">
        <v>303</v>
      </c>
      <c r="B17" s="113" t="s">
        <v>304</v>
      </c>
      <c r="C17" s="111"/>
      <c r="D17" s="114">
        <v>-294027605</v>
      </c>
      <c r="E17" s="114">
        <v>-999015864</v>
      </c>
    </row>
    <row r="18" spans="1:5" ht="12.75" customHeight="1">
      <c r="A18" s="63" t="s">
        <v>305</v>
      </c>
      <c r="B18" s="113" t="s">
        <v>306</v>
      </c>
      <c r="C18" s="111"/>
      <c r="D18" s="114">
        <v>1420891985</v>
      </c>
      <c r="E18" s="114">
        <v>939607193</v>
      </c>
    </row>
    <row r="19" spans="1:5" ht="12.75" customHeight="1">
      <c r="A19" s="109" t="s">
        <v>307</v>
      </c>
      <c r="B19" s="116" t="s">
        <v>308</v>
      </c>
      <c r="C19" s="117"/>
      <c r="D19" s="112">
        <f>SUM(D12:D18)</f>
        <v>5471087061</v>
      </c>
      <c r="E19" s="112">
        <f>SUM(E12:E18)</f>
        <v>18818187238</v>
      </c>
    </row>
    <row r="20" spans="1:5" ht="12.75" customHeight="1">
      <c r="A20" s="63" t="s">
        <v>309</v>
      </c>
      <c r="B20" s="115" t="s">
        <v>310</v>
      </c>
      <c r="C20" s="111"/>
      <c r="D20" s="114">
        <v>1306602064</v>
      </c>
      <c r="E20" s="114">
        <v>111414075</v>
      </c>
    </row>
    <row r="21" spans="1:5" ht="12.75" customHeight="1">
      <c r="A21" s="63" t="s">
        <v>311</v>
      </c>
      <c r="B21" s="113">
        <v>10</v>
      </c>
      <c r="C21" s="111"/>
      <c r="D21" s="114">
        <v>1469558570</v>
      </c>
      <c r="E21" s="114">
        <v>16803582518</v>
      </c>
    </row>
    <row r="22" spans="1:5" ht="12.75" customHeight="1">
      <c r="A22" s="119" t="s">
        <v>312</v>
      </c>
      <c r="B22" s="113">
        <v>11</v>
      </c>
      <c r="C22" s="111"/>
      <c r="D22" s="114">
        <v>-5885678976</v>
      </c>
      <c r="E22" s="114">
        <v>-31172838557</v>
      </c>
    </row>
    <row r="23" spans="1:5" ht="12.75" customHeight="1">
      <c r="A23" s="63" t="s">
        <v>313</v>
      </c>
      <c r="B23" s="113">
        <v>12</v>
      </c>
      <c r="C23" s="111"/>
      <c r="D23" s="114">
        <v>-259760749</v>
      </c>
      <c r="E23" s="114">
        <v>188587447</v>
      </c>
    </row>
    <row r="24" spans="1:5" ht="12.75" customHeight="1">
      <c r="A24" s="63" t="s">
        <v>314</v>
      </c>
      <c r="B24" s="113">
        <v>13</v>
      </c>
      <c r="C24" s="111"/>
      <c r="D24" s="114">
        <v>-1420891985</v>
      </c>
      <c r="E24" s="114">
        <v>-939607193</v>
      </c>
    </row>
    <row r="25" spans="1:5" ht="12.75" customHeight="1">
      <c r="A25" s="63" t="s">
        <v>315</v>
      </c>
      <c r="B25" s="113">
        <v>14</v>
      </c>
      <c r="C25" s="111"/>
      <c r="D25" s="114">
        <v>-264679975</v>
      </c>
      <c r="E25" s="114">
        <v>-4098136775</v>
      </c>
    </row>
    <row r="26" spans="1:7" ht="12.75" customHeight="1">
      <c r="A26" s="63" t="s">
        <v>316</v>
      </c>
      <c r="B26" s="113">
        <v>15</v>
      </c>
      <c r="C26" s="111"/>
      <c r="D26" s="114">
        <v>26350000</v>
      </c>
      <c r="E26" s="114">
        <v>305492078</v>
      </c>
      <c r="G26" s="268"/>
    </row>
    <row r="27" spans="1:5" ht="12.75" customHeight="1">
      <c r="A27" s="63" t="s">
        <v>317</v>
      </c>
      <c r="B27" s="113">
        <v>16</v>
      </c>
      <c r="C27" s="111"/>
      <c r="D27" s="114">
        <v>-1318326135</v>
      </c>
      <c r="E27" s="114">
        <v>-2671990079</v>
      </c>
    </row>
    <row r="28" spans="1:5" ht="15">
      <c r="A28" s="109" t="s">
        <v>318</v>
      </c>
      <c r="B28" s="116" t="s">
        <v>242</v>
      </c>
      <c r="C28" s="111"/>
      <c r="D28" s="118">
        <f>SUM(D19:D27)</f>
        <v>-875740125</v>
      </c>
      <c r="E28" s="118">
        <f>SUM(E19:E27)</f>
        <v>-2655309248</v>
      </c>
    </row>
    <row r="29" spans="1:5" ht="12" customHeight="1">
      <c r="A29" s="109"/>
      <c r="B29" s="120"/>
      <c r="C29" s="111"/>
      <c r="D29" s="118"/>
      <c r="E29" s="118"/>
    </row>
    <row r="30" spans="1:5" ht="15">
      <c r="A30" s="117" t="s">
        <v>319</v>
      </c>
      <c r="B30" s="121" t="s">
        <v>135</v>
      </c>
      <c r="C30" s="111"/>
      <c r="D30" s="122"/>
      <c r="E30" s="122"/>
    </row>
    <row r="31" spans="1:5" ht="12.75" customHeight="1">
      <c r="A31" s="63" t="s">
        <v>320</v>
      </c>
      <c r="B31" s="113">
        <v>21</v>
      </c>
      <c r="C31" s="111"/>
      <c r="D31" s="114">
        <v>-2864826484</v>
      </c>
      <c r="E31" s="114">
        <v>-9967797646</v>
      </c>
    </row>
    <row r="32" spans="1:5" ht="12.75" customHeight="1">
      <c r="A32" s="63" t="s">
        <v>321</v>
      </c>
      <c r="B32" s="113">
        <v>22</v>
      </c>
      <c r="C32" s="111"/>
      <c r="D32" s="114">
        <v>0</v>
      </c>
      <c r="E32" s="114">
        <v>2901678181</v>
      </c>
    </row>
    <row r="33" spans="1:5" ht="12.75" customHeight="1">
      <c r="A33" s="63" t="s">
        <v>322</v>
      </c>
      <c r="B33" s="113">
        <v>23</v>
      </c>
      <c r="C33" s="111"/>
      <c r="D33" s="114">
        <v>0</v>
      </c>
      <c r="E33" s="114">
        <v>-261406464</v>
      </c>
    </row>
    <row r="34" spans="1:5" ht="12.75" customHeight="1">
      <c r="A34" s="63" t="s">
        <v>323</v>
      </c>
      <c r="B34" s="113">
        <v>24</v>
      </c>
      <c r="C34" s="111"/>
      <c r="D34" s="114">
        <v>0</v>
      </c>
      <c r="E34" s="114">
        <v>0</v>
      </c>
    </row>
    <row r="35" spans="1:5" ht="12.75" customHeight="1">
      <c r="A35" s="63" t="s">
        <v>324</v>
      </c>
      <c r="B35" s="113">
        <v>25</v>
      </c>
      <c r="C35" s="111"/>
      <c r="D35" s="114">
        <v>-100000000</v>
      </c>
      <c r="E35" s="114">
        <v>-300000000</v>
      </c>
    </row>
    <row r="36" spans="1:5" ht="12.75" customHeight="1">
      <c r="A36" s="63" t="s">
        <v>325</v>
      </c>
      <c r="B36" s="113">
        <v>26</v>
      </c>
      <c r="C36" s="111"/>
      <c r="D36" s="114">
        <v>0</v>
      </c>
      <c r="E36" s="114">
        <v>0</v>
      </c>
    </row>
    <row r="37" spans="1:5" ht="12.75" customHeight="1">
      <c r="A37" s="63" t="s">
        <v>326</v>
      </c>
      <c r="B37" s="113">
        <v>27</v>
      </c>
      <c r="C37" s="111"/>
      <c r="D37" s="114">
        <v>47905605</v>
      </c>
      <c r="E37" s="114">
        <v>453763128</v>
      </c>
    </row>
    <row r="38" spans="1:5" ht="15">
      <c r="A38" s="109" t="s">
        <v>327</v>
      </c>
      <c r="B38" s="116" t="s">
        <v>256</v>
      </c>
      <c r="C38" s="111"/>
      <c r="D38" s="112">
        <f>SUM(D31:D37)</f>
        <v>-2916920879</v>
      </c>
      <c r="E38" s="112">
        <f>SUM(E31:E37)</f>
        <v>-7173762801</v>
      </c>
    </row>
    <row r="39" spans="1:5" ht="11.25" customHeight="1">
      <c r="A39" s="63"/>
      <c r="B39" s="113"/>
      <c r="C39" s="111"/>
      <c r="D39" s="114"/>
      <c r="E39" s="114"/>
    </row>
    <row r="40" spans="1:5" ht="15">
      <c r="A40" s="117" t="s">
        <v>328</v>
      </c>
      <c r="B40" s="120"/>
      <c r="C40" s="111"/>
      <c r="D40" s="118"/>
      <c r="E40" s="118"/>
    </row>
    <row r="41" spans="1:5" ht="12.75" customHeight="1">
      <c r="A41" s="63" t="s">
        <v>329</v>
      </c>
      <c r="B41" s="113">
        <v>31</v>
      </c>
      <c r="C41" s="111"/>
      <c r="D41" s="114">
        <v>0</v>
      </c>
      <c r="E41" s="122">
        <v>17400000000</v>
      </c>
    </row>
    <row r="42" spans="1:5" ht="12.75" customHeight="1">
      <c r="A42" s="63" t="s">
        <v>330</v>
      </c>
      <c r="B42" s="113">
        <v>32</v>
      </c>
      <c r="C42" s="111"/>
      <c r="D42" s="114">
        <v>0</v>
      </c>
      <c r="E42" s="122">
        <v>0</v>
      </c>
    </row>
    <row r="43" spans="1:5" ht="12.75" customHeight="1">
      <c r="A43" s="63" t="s">
        <v>331</v>
      </c>
      <c r="C43" s="111"/>
      <c r="D43" s="114">
        <v>0</v>
      </c>
      <c r="E43" s="122">
        <v>0</v>
      </c>
    </row>
    <row r="44" spans="1:5" ht="12.75" customHeight="1">
      <c r="A44" s="63" t="s">
        <v>332</v>
      </c>
      <c r="B44" s="113">
        <v>33</v>
      </c>
      <c r="C44" s="111"/>
      <c r="D44" s="114">
        <v>19000000000</v>
      </c>
      <c r="E44" s="114">
        <v>18470000000</v>
      </c>
    </row>
    <row r="45" spans="1:5" ht="12.75" customHeight="1">
      <c r="A45" s="63" t="s">
        <v>333</v>
      </c>
      <c r="B45" s="113">
        <v>34</v>
      </c>
      <c r="C45" s="111"/>
      <c r="D45" s="114">
        <v>-12500000000</v>
      </c>
      <c r="E45" s="114">
        <v>-21774450000</v>
      </c>
    </row>
    <row r="46" spans="1:5" ht="12.75" customHeight="1">
      <c r="A46" s="63" t="s">
        <v>334</v>
      </c>
      <c r="B46" s="113">
        <v>35</v>
      </c>
      <c r="C46" s="111"/>
      <c r="D46" s="114">
        <v>0</v>
      </c>
      <c r="E46" s="114">
        <v>0</v>
      </c>
    </row>
    <row r="47" spans="1:5" ht="12.75" customHeight="1">
      <c r="A47" s="63" t="s">
        <v>335</v>
      </c>
      <c r="B47" s="113">
        <v>36</v>
      </c>
      <c r="C47" s="111"/>
      <c r="D47" s="114">
        <v>-6003157232</v>
      </c>
      <c r="E47" s="114">
        <v>-1778200000</v>
      </c>
    </row>
    <row r="48" spans="1:5" ht="12.75" customHeight="1">
      <c r="A48" s="109" t="s">
        <v>336</v>
      </c>
      <c r="B48" s="116" t="s">
        <v>261</v>
      </c>
      <c r="C48" s="111"/>
      <c r="D48" s="118">
        <f>SUM(D41:D47)</f>
        <v>496842768</v>
      </c>
      <c r="E48" s="118">
        <v>12317350000</v>
      </c>
    </row>
    <row r="49" spans="1:5" ht="10.5" customHeight="1">
      <c r="A49" s="117"/>
      <c r="B49" s="120"/>
      <c r="C49" s="111"/>
      <c r="D49" s="118"/>
      <c r="E49" s="118"/>
    </row>
    <row r="50" spans="1:5" ht="12.75" customHeight="1">
      <c r="A50" s="117" t="s">
        <v>337</v>
      </c>
      <c r="B50" s="120" t="s">
        <v>264</v>
      </c>
      <c r="C50" s="111"/>
      <c r="D50" s="118">
        <f>+D28+D38+D48</f>
        <v>-3295818236</v>
      </c>
      <c r="E50" s="118">
        <f>+E28+E38+E48</f>
        <v>2488277951</v>
      </c>
    </row>
    <row r="51" spans="1:5" ht="12.75" customHeight="1">
      <c r="A51" s="117" t="s">
        <v>338</v>
      </c>
      <c r="B51" s="120" t="s">
        <v>271</v>
      </c>
      <c r="C51" s="111"/>
      <c r="D51" s="118">
        <f>+E53</f>
        <v>5109681969</v>
      </c>
      <c r="E51" s="118">
        <v>2621404018</v>
      </c>
    </row>
    <row r="52" spans="1:5" ht="12.75" customHeight="1">
      <c r="A52" s="117" t="s">
        <v>339</v>
      </c>
      <c r="B52" s="120" t="s">
        <v>272</v>
      </c>
      <c r="C52" s="111"/>
      <c r="D52" s="118"/>
      <c r="E52" s="118"/>
    </row>
    <row r="53" spans="1:6" ht="12.75" customHeight="1">
      <c r="A53" s="124" t="s">
        <v>340</v>
      </c>
      <c r="B53" s="125" t="s">
        <v>275</v>
      </c>
      <c r="C53" s="126" t="s">
        <v>232</v>
      </c>
      <c r="D53" s="128">
        <f>+D50+D51+D52</f>
        <v>1813863733</v>
      </c>
      <c r="E53" s="128">
        <f>+E50+E51+E52</f>
        <v>5109681969</v>
      </c>
      <c r="F53" s="76"/>
    </row>
    <row r="54" ht="8.25" customHeight="1"/>
    <row r="55" spans="2:5" ht="15">
      <c r="B55" s="129"/>
      <c r="C55" s="274" t="s">
        <v>345</v>
      </c>
      <c r="D55" s="274"/>
      <c r="E55" s="274"/>
    </row>
    <row r="56" spans="1:5" ht="18">
      <c r="A56" s="130" t="s">
        <v>341</v>
      </c>
      <c r="B56" s="129"/>
      <c r="C56" s="289" t="s">
        <v>342</v>
      </c>
      <c r="D56" s="289"/>
      <c r="E56" s="289"/>
    </row>
  </sheetData>
  <sheetProtection/>
  <mergeCells count="12">
    <mergeCell ref="C8:C9"/>
    <mergeCell ref="D8:E8"/>
    <mergeCell ref="D1:E1"/>
    <mergeCell ref="D2:E2"/>
    <mergeCell ref="D3:E3"/>
    <mergeCell ref="A5:E5"/>
    <mergeCell ref="C55:E55"/>
    <mergeCell ref="C56:E56"/>
    <mergeCell ref="A6:E6"/>
    <mergeCell ref="A7:E7"/>
    <mergeCell ref="A8:A9"/>
    <mergeCell ref="B8:B9"/>
  </mergeCells>
  <printOptions/>
  <pageMargins left="0.8661417322834646" right="0.2362204724409449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26">
      <selection activeCell="A26" sqref="A26:G26"/>
    </sheetView>
  </sheetViews>
  <sheetFormatPr defaultColWidth="8.796875" defaultRowHeight="14.25"/>
  <cols>
    <col min="7" max="7" width="42" style="0" customWidth="1"/>
    <col min="8" max="8" width="0.59375" style="0" customWidth="1"/>
  </cols>
  <sheetData>
    <row r="1" spans="1:8" ht="15.75">
      <c r="A1" s="310" t="s">
        <v>8</v>
      </c>
      <c r="B1" s="310"/>
      <c r="C1" s="310"/>
      <c r="D1" s="310"/>
      <c r="E1" s="310"/>
      <c r="F1" s="273" t="s">
        <v>346</v>
      </c>
      <c r="G1" s="273"/>
      <c r="H1" s="273"/>
    </row>
    <row r="2" spans="1:8" ht="15">
      <c r="A2" s="6"/>
      <c r="B2" s="4"/>
      <c r="C2" s="277"/>
      <c r="D2" s="277"/>
      <c r="E2" s="277"/>
      <c r="F2" s="277" t="s">
        <v>9</v>
      </c>
      <c r="G2" s="277"/>
      <c r="H2" s="277"/>
    </row>
    <row r="3" spans="1:8" ht="15">
      <c r="A3" s="6"/>
      <c r="B3" s="4"/>
      <c r="C3" s="277"/>
      <c r="D3" s="277"/>
      <c r="E3" s="277"/>
      <c r="F3" s="277" t="s">
        <v>10</v>
      </c>
      <c r="G3" s="277"/>
      <c r="H3" s="277"/>
    </row>
    <row r="4" spans="1:8" ht="15">
      <c r="A4" s="6"/>
      <c r="B4" s="4"/>
      <c r="C4" s="5"/>
      <c r="D4" s="5"/>
      <c r="E4" s="5"/>
      <c r="F4" s="5"/>
      <c r="G4" s="5"/>
      <c r="H4" s="5"/>
    </row>
    <row r="5" spans="1:7" ht="19.5">
      <c r="A5" s="308" t="s">
        <v>347</v>
      </c>
      <c r="B5" s="308"/>
      <c r="C5" s="308"/>
      <c r="D5" s="308"/>
      <c r="E5" s="308"/>
      <c r="F5" s="308"/>
      <c r="G5" s="308"/>
    </row>
    <row r="6" spans="1:8" ht="16.5">
      <c r="A6" s="309" t="s">
        <v>344</v>
      </c>
      <c r="B6" s="309"/>
      <c r="C6" s="309"/>
      <c r="D6" s="309"/>
      <c r="E6" s="309"/>
      <c r="F6" s="309"/>
      <c r="G6" s="309"/>
      <c r="H6" s="309"/>
    </row>
    <row r="7" ht="14.25">
      <c r="B7" s="131"/>
    </row>
    <row r="8" spans="1:7" ht="16.5">
      <c r="A8" s="307" t="s">
        <v>348</v>
      </c>
      <c r="B8" s="307"/>
      <c r="C8" s="307"/>
      <c r="D8" s="307"/>
      <c r="E8" s="307"/>
      <c r="F8" s="307"/>
      <c r="G8" s="307"/>
    </row>
    <row r="9" spans="1:7" ht="16.5">
      <c r="A9" s="305" t="s">
        <v>349</v>
      </c>
      <c r="B9" s="305"/>
      <c r="C9" s="305"/>
      <c r="D9" s="305"/>
      <c r="E9" s="305"/>
      <c r="F9" s="305"/>
      <c r="G9" s="305"/>
    </row>
    <row r="10" spans="1:7" ht="16.5">
      <c r="A10" s="305" t="s">
        <v>350</v>
      </c>
      <c r="B10" s="305"/>
      <c r="C10" s="305"/>
      <c r="D10" s="305"/>
      <c r="E10" s="305"/>
      <c r="F10" s="305"/>
      <c r="G10" s="305"/>
    </row>
    <row r="11" spans="1:7" ht="16.5">
      <c r="A11" s="127" t="s">
        <v>351</v>
      </c>
      <c r="B11" s="127"/>
      <c r="C11" s="127"/>
      <c r="D11" s="127"/>
      <c r="E11" s="127"/>
      <c r="F11" s="127"/>
      <c r="G11" s="127"/>
    </row>
    <row r="12" spans="1:7" ht="16.5">
      <c r="A12" s="305" t="s">
        <v>352</v>
      </c>
      <c r="B12" s="305"/>
      <c r="C12" s="305"/>
      <c r="D12" s="305"/>
      <c r="E12" s="305"/>
      <c r="F12" s="305"/>
      <c r="G12" s="305"/>
    </row>
    <row r="13" spans="1:7" ht="16.5">
      <c r="A13" s="306" t="s">
        <v>353</v>
      </c>
      <c r="B13" s="306"/>
      <c r="C13" s="306"/>
      <c r="D13" s="306"/>
      <c r="E13" s="306"/>
      <c r="F13" s="306"/>
      <c r="G13" s="306"/>
    </row>
    <row r="14" spans="1:7" ht="16.5">
      <c r="A14" s="305" t="s">
        <v>354</v>
      </c>
      <c r="B14" s="305"/>
      <c r="C14" s="305"/>
      <c r="D14" s="305"/>
      <c r="E14" s="305"/>
      <c r="F14" s="305"/>
      <c r="G14" s="305"/>
    </row>
    <row r="15" spans="1:7" ht="16.5">
      <c r="A15" s="305" t="s">
        <v>355</v>
      </c>
      <c r="B15" s="305"/>
      <c r="C15" s="305"/>
      <c r="D15" s="305"/>
      <c r="E15" s="305"/>
      <c r="F15" s="305"/>
      <c r="G15" s="305"/>
    </row>
    <row r="16" spans="1:7" ht="16.5">
      <c r="A16" s="305" t="s">
        <v>356</v>
      </c>
      <c r="B16" s="305"/>
      <c r="C16" s="305"/>
      <c r="D16" s="305"/>
      <c r="E16" s="305"/>
      <c r="F16" s="305"/>
      <c r="G16" s="305"/>
    </row>
    <row r="17" spans="1:7" ht="16.5">
      <c r="A17" s="305" t="s">
        <v>357</v>
      </c>
      <c r="B17" s="305"/>
      <c r="C17" s="305"/>
      <c r="D17" s="305"/>
      <c r="E17" s="305"/>
      <c r="F17" s="305"/>
      <c r="G17" s="305"/>
    </row>
    <row r="18" spans="1:7" ht="16.5">
      <c r="A18" s="305" t="s">
        <v>358</v>
      </c>
      <c r="B18" s="305"/>
      <c r="C18" s="305"/>
      <c r="D18" s="305"/>
      <c r="E18" s="305"/>
      <c r="F18" s="305"/>
      <c r="G18" s="305"/>
    </row>
    <row r="19" spans="1:7" ht="16.5">
      <c r="A19" s="305" t="s">
        <v>359</v>
      </c>
      <c r="B19" s="305"/>
      <c r="C19" s="305"/>
      <c r="D19" s="305"/>
      <c r="E19" s="305"/>
      <c r="F19" s="305"/>
      <c r="G19" s="305"/>
    </row>
    <row r="20" spans="1:7" ht="16.5">
      <c r="A20" s="305" t="s">
        <v>360</v>
      </c>
      <c r="B20" s="305"/>
      <c r="C20" s="305"/>
      <c r="D20" s="305"/>
      <c r="E20" s="305"/>
      <c r="F20" s="305"/>
      <c r="G20" s="305"/>
    </row>
    <row r="21" spans="1:7" ht="16.5">
      <c r="A21" s="305" t="s">
        <v>361</v>
      </c>
      <c r="B21" s="305"/>
      <c r="C21" s="305"/>
      <c r="D21" s="305"/>
      <c r="E21" s="305"/>
      <c r="F21" s="305"/>
      <c r="G21" s="305"/>
    </row>
    <row r="22" spans="1:7" ht="16.5">
      <c r="A22" s="305" t="s">
        <v>362</v>
      </c>
      <c r="B22" s="305"/>
      <c r="C22" s="305"/>
      <c r="D22" s="305"/>
      <c r="E22" s="305"/>
      <c r="F22" s="305"/>
      <c r="G22" s="305"/>
    </row>
    <row r="23" spans="1:7" ht="16.5">
      <c r="A23" s="305" t="s">
        <v>363</v>
      </c>
      <c r="B23" s="305"/>
      <c r="C23" s="305"/>
      <c r="D23" s="305"/>
      <c r="E23" s="305"/>
      <c r="F23" s="305"/>
      <c r="G23" s="305"/>
    </row>
    <row r="24" spans="1:7" ht="16.5">
      <c r="A24" s="305" t="s">
        <v>364</v>
      </c>
      <c r="B24" s="305"/>
      <c r="C24" s="305"/>
      <c r="D24" s="305"/>
      <c r="E24" s="305"/>
      <c r="F24" s="305"/>
      <c r="G24" s="305"/>
    </row>
    <row r="25" spans="1:7" ht="18.75" customHeight="1">
      <c r="A25" s="307" t="s">
        <v>365</v>
      </c>
      <c r="B25" s="307"/>
      <c r="C25" s="307"/>
      <c r="D25" s="307"/>
      <c r="E25" s="307"/>
      <c r="F25" s="307"/>
      <c r="G25" s="307"/>
    </row>
    <row r="26" spans="1:7" ht="16.5">
      <c r="A26" s="305" t="s">
        <v>366</v>
      </c>
      <c r="B26" s="305"/>
      <c r="C26" s="305"/>
      <c r="D26" s="305"/>
      <c r="E26" s="305"/>
      <c r="F26" s="305"/>
      <c r="G26" s="305"/>
    </row>
    <row r="27" spans="1:7" ht="16.5">
      <c r="A27" s="305" t="s">
        <v>367</v>
      </c>
      <c r="B27" s="305"/>
      <c r="C27" s="305"/>
      <c r="D27" s="305"/>
      <c r="E27" s="305"/>
      <c r="F27" s="305"/>
      <c r="G27" s="305"/>
    </row>
    <row r="28" spans="1:7" ht="16.5">
      <c r="A28" s="307" t="s">
        <v>368</v>
      </c>
      <c r="B28" s="307"/>
      <c r="C28" s="307"/>
      <c r="D28" s="307"/>
      <c r="E28" s="307"/>
      <c r="F28" s="307"/>
      <c r="G28" s="307"/>
    </row>
    <row r="29" spans="1:7" ht="16.5">
      <c r="A29" s="305" t="s">
        <v>369</v>
      </c>
      <c r="B29" s="305"/>
      <c r="C29" s="305"/>
      <c r="D29" s="305"/>
      <c r="E29" s="305"/>
      <c r="F29" s="305"/>
      <c r="G29" s="305"/>
    </row>
    <row r="30" spans="1:7" ht="16.5">
      <c r="A30" s="305" t="s">
        <v>370</v>
      </c>
      <c r="B30" s="305"/>
      <c r="C30" s="305"/>
      <c r="D30" s="305"/>
      <c r="E30" s="305"/>
      <c r="F30" s="305"/>
      <c r="G30" s="305"/>
    </row>
    <row r="31" spans="1:7" ht="16.5">
      <c r="A31" s="305" t="s">
        <v>371</v>
      </c>
      <c r="B31" s="305"/>
      <c r="C31" s="305"/>
      <c r="D31" s="305"/>
      <c r="E31" s="305"/>
      <c r="F31" s="305"/>
      <c r="G31" s="305"/>
    </row>
    <row r="32" spans="1:7" ht="16.5">
      <c r="A32" s="305" t="s">
        <v>372</v>
      </c>
      <c r="B32" s="305"/>
      <c r="C32" s="305"/>
      <c r="D32" s="305"/>
      <c r="E32" s="305"/>
      <c r="F32" s="305"/>
      <c r="G32" s="305"/>
    </row>
    <row r="33" spans="1:7" ht="16.5">
      <c r="A33" s="305" t="s">
        <v>373</v>
      </c>
      <c r="B33" s="305"/>
      <c r="C33" s="305"/>
      <c r="D33" s="305"/>
      <c r="E33" s="305"/>
      <c r="F33" s="305"/>
      <c r="G33" s="305"/>
    </row>
    <row r="34" spans="1:7" ht="16.5">
      <c r="A34" s="307" t="s">
        <v>374</v>
      </c>
      <c r="B34" s="307"/>
      <c r="C34" s="307"/>
      <c r="D34" s="307"/>
      <c r="E34" s="307"/>
      <c r="F34" s="307"/>
      <c r="G34" s="307"/>
    </row>
    <row r="35" spans="1:7" ht="16.5">
      <c r="A35" s="127" t="s">
        <v>375</v>
      </c>
      <c r="B35" s="127"/>
      <c r="C35" s="127"/>
      <c r="D35" s="127"/>
      <c r="E35" s="127"/>
      <c r="F35" s="127"/>
      <c r="G35" s="127"/>
    </row>
    <row r="36" spans="1:7" ht="16.5">
      <c r="A36" s="127" t="s">
        <v>376</v>
      </c>
      <c r="B36" s="127"/>
      <c r="C36" s="127"/>
      <c r="D36" s="127"/>
      <c r="E36" s="127"/>
      <c r="F36" s="127"/>
      <c r="G36" s="127"/>
    </row>
    <row r="37" spans="1:7" ht="16.5">
      <c r="A37" s="305" t="s">
        <v>377</v>
      </c>
      <c r="B37" s="305"/>
      <c r="C37" s="305"/>
      <c r="D37" s="305"/>
      <c r="E37" s="305"/>
      <c r="F37" s="305"/>
      <c r="G37" s="305"/>
    </row>
    <row r="38" spans="1:7" ht="16.5">
      <c r="A38" s="305" t="s">
        <v>378</v>
      </c>
      <c r="B38" s="305"/>
      <c r="C38" s="305"/>
      <c r="D38" s="305"/>
      <c r="E38" s="305"/>
      <c r="F38" s="305"/>
      <c r="G38" s="305"/>
    </row>
    <row r="39" spans="1:7" ht="16.5">
      <c r="A39" s="127" t="s">
        <v>379</v>
      </c>
      <c r="B39" s="127"/>
      <c r="C39" s="127"/>
      <c r="D39" s="127"/>
      <c r="E39" s="127"/>
      <c r="F39" s="127"/>
      <c r="G39" s="127"/>
    </row>
    <row r="40" spans="1:7" ht="16.5">
      <c r="A40" s="127" t="s">
        <v>380</v>
      </c>
      <c r="B40" s="127"/>
      <c r="C40" s="127"/>
      <c r="D40" s="127"/>
      <c r="E40" s="127"/>
      <c r="F40" s="127"/>
      <c r="G40" s="127"/>
    </row>
    <row r="41" spans="1:7" ht="16.5">
      <c r="A41" s="127" t="s">
        <v>381</v>
      </c>
      <c r="B41" s="127"/>
      <c r="C41" s="127"/>
      <c r="D41" s="127"/>
      <c r="E41" s="127"/>
      <c r="F41" s="127"/>
      <c r="G41" s="127"/>
    </row>
    <row r="42" spans="1:7" ht="16.5">
      <c r="A42" s="305" t="s">
        <v>382</v>
      </c>
      <c r="B42" s="305"/>
      <c r="C42" s="305"/>
      <c r="D42" s="305"/>
      <c r="E42" s="305"/>
      <c r="F42" s="305"/>
      <c r="G42" s="305"/>
    </row>
    <row r="43" spans="1:7" ht="16.5">
      <c r="A43" s="127" t="s">
        <v>383</v>
      </c>
      <c r="B43" s="127"/>
      <c r="C43" s="127"/>
      <c r="D43" s="127"/>
      <c r="E43" s="127"/>
      <c r="F43" s="127"/>
      <c r="G43" s="127"/>
    </row>
    <row r="44" spans="1:7" ht="16.5">
      <c r="A44" s="127" t="s">
        <v>384</v>
      </c>
      <c r="B44" s="127"/>
      <c r="C44" s="127"/>
      <c r="D44" s="127"/>
      <c r="E44" s="127"/>
      <c r="F44" s="127"/>
      <c r="G44" s="127"/>
    </row>
    <row r="45" spans="1:7" ht="16.5">
      <c r="A45" s="305" t="s">
        <v>385</v>
      </c>
      <c r="B45" s="305"/>
      <c r="C45" s="305"/>
      <c r="D45" s="305"/>
      <c r="E45" s="305"/>
      <c r="F45" s="305"/>
      <c r="G45" s="305"/>
    </row>
    <row r="46" spans="1:7" ht="16.5">
      <c r="A46" s="305" t="s">
        <v>386</v>
      </c>
      <c r="B46" s="305"/>
      <c r="C46" s="305"/>
      <c r="D46" s="305"/>
      <c r="E46" s="305"/>
      <c r="F46" s="305"/>
      <c r="G46" s="305"/>
    </row>
    <row r="47" spans="1:7" ht="16.5">
      <c r="A47" s="305" t="s">
        <v>387</v>
      </c>
      <c r="B47" s="305"/>
      <c r="C47" s="305"/>
      <c r="D47" s="305"/>
      <c r="E47" s="305"/>
      <c r="F47" s="305"/>
      <c r="G47" s="305"/>
    </row>
    <row r="48" spans="1:7" ht="16.5">
      <c r="A48" s="305" t="s">
        <v>388</v>
      </c>
      <c r="B48" s="305"/>
      <c r="C48" s="305"/>
      <c r="D48" s="305"/>
      <c r="E48" s="305"/>
      <c r="F48" s="305"/>
      <c r="G48" s="305"/>
    </row>
    <row r="49" spans="1:7" ht="16.5">
      <c r="A49" s="305" t="s">
        <v>389</v>
      </c>
      <c r="B49" s="305"/>
      <c r="C49" s="305"/>
      <c r="D49" s="305"/>
      <c r="E49" s="305"/>
      <c r="F49" s="305"/>
      <c r="G49" s="305"/>
    </row>
    <row r="50" spans="1:7" ht="16.5">
      <c r="A50" s="127" t="s">
        <v>390</v>
      </c>
      <c r="B50" s="127"/>
      <c r="C50" s="127"/>
      <c r="D50" s="127"/>
      <c r="E50" s="127"/>
      <c r="F50" s="127"/>
      <c r="G50" s="127"/>
    </row>
    <row r="51" spans="1:7" ht="16.5">
      <c r="A51" s="305" t="s">
        <v>391</v>
      </c>
      <c r="B51" s="305"/>
      <c r="C51" s="305"/>
      <c r="D51" s="305"/>
      <c r="E51" s="305"/>
      <c r="F51" s="305"/>
      <c r="G51" s="305"/>
    </row>
    <row r="52" spans="1:7" ht="16.5">
      <c r="A52" s="305" t="s">
        <v>392</v>
      </c>
      <c r="B52" s="305"/>
      <c r="C52" s="305"/>
      <c r="D52" s="305"/>
      <c r="E52" s="305"/>
      <c r="F52" s="305"/>
      <c r="G52" s="305"/>
    </row>
    <row r="53" spans="1:7" ht="16.5">
      <c r="A53" s="305" t="s">
        <v>393</v>
      </c>
      <c r="B53" s="305"/>
      <c r="C53" s="305"/>
      <c r="D53" s="305"/>
      <c r="E53" s="305"/>
      <c r="F53" s="305"/>
      <c r="G53" s="305"/>
    </row>
    <row r="54" spans="1:7" ht="16.5">
      <c r="A54" s="305" t="s">
        <v>394</v>
      </c>
      <c r="B54" s="305"/>
      <c r="C54" s="305"/>
      <c r="D54" s="305"/>
      <c r="E54" s="305"/>
      <c r="F54" s="305"/>
      <c r="G54" s="305"/>
    </row>
    <row r="55" spans="1:7" ht="16.5">
      <c r="A55" s="305" t="s">
        <v>395</v>
      </c>
      <c r="B55" s="305"/>
      <c r="C55" s="305"/>
      <c r="D55" s="305"/>
      <c r="E55" s="305"/>
      <c r="F55" s="305"/>
      <c r="G55" s="305"/>
    </row>
    <row r="56" spans="1:7" ht="16.5">
      <c r="A56" s="305" t="s">
        <v>396</v>
      </c>
      <c r="B56" s="305"/>
      <c r="C56" s="305"/>
      <c r="D56" s="305"/>
      <c r="E56" s="305"/>
      <c r="F56" s="305"/>
      <c r="G56" s="305"/>
    </row>
    <row r="57" spans="1:7" ht="16.5">
      <c r="A57" s="305" t="s">
        <v>397</v>
      </c>
      <c r="B57" s="305"/>
      <c r="C57" s="305"/>
      <c r="D57" s="305"/>
      <c r="E57" s="305"/>
      <c r="F57" s="305"/>
      <c r="G57" s="305"/>
    </row>
    <row r="58" spans="1:7" ht="16.5">
      <c r="A58" s="305" t="s">
        <v>398</v>
      </c>
      <c r="B58" s="305"/>
      <c r="C58" s="305"/>
      <c r="D58" s="305"/>
      <c r="E58" s="305"/>
      <c r="F58" s="305"/>
      <c r="G58" s="305"/>
    </row>
    <row r="59" spans="1:7" ht="16.5">
      <c r="A59" s="305" t="s">
        <v>399</v>
      </c>
      <c r="B59" s="305"/>
      <c r="C59" s="305"/>
      <c r="D59" s="305"/>
      <c r="E59" s="305"/>
      <c r="F59" s="305"/>
      <c r="G59" s="305"/>
    </row>
    <row r="60" spans="1:7" ht="16.5">
      <c r="A60" s="305" t="s">
        <v>400</v>
      </c>
      <c r="B60" s="305"/>
      <c r="C60" s="305"/>
      <c r="D60" s="305"/>
      <c r="E60" s="305"/>
      <c r="F60" s="305"/>
      <c r="G60" s="305"/>
    </row>
    <row r="61" spans="1:7" ht="16.5">
      <c r="A61" s="305" t="s">
        <v>401</v>
      </c>
      <c r="B61" s="305"/>
      <c r="C61" s="305"/>
      <c r="D61" s="305"/>
      <c r="E61" s="305"/>
      <c r="F61" s="305"/>
      <c r="G61" s="305"/>
    </row>
    <row r="62" spans="1:7" ht="16.5">
      <c r="A62" s="305" t="s">
        <v>402</v>
      </c>
      <c r="B62" s="305"/>
      <c r="C62" s="305"/>
      <c r="D62" s="305"/>
      <c r="E62" s="305"/>
      <c r="F62" s="305"/>
      <c r="G62" s="305"/>
    </row>
    <row r="63" spans="1:7" ht="16.5">
      <c r="A63" s="305" t="s">
        <v>403</v>
      </c>
      <c r="B63" s="305"/>
      <c r="C63" s="305"/>
      <c r="D63" s="305"/>
      <c r="E63" s="305"/>
      <c r="F63" s="305"/>
      <c r="G63" s="305"/>
    </row>
    <row r="64" spans="1:7" ht="16.5">
      <c r="A64" s="305" t="s">
        <v>404</v>
      </c>
      <c r="B64" s="305"/>
      <c r="C64" s="305"/>
      <c r="D64" s="305"/>
      <c r="E64" s="305"/>
      <c r="F64" s="305"/>
      <c r="G64" s="305"/>
    </row>
    <row r="65" spans="1:7" ht="16.5">
      <c r="A65" s="305" t="s">
        <v>405</v>
      </c>
      <c r="B65" s="305"/>
      <c r="C65" s="305"/>
      <c r="D65" s="305"/>
      <c r="E65" s="305"/>
      <c r="F65" s="305"/>
      <c r="G65" s="305"/>
    </row>
    <row r="66" spans="1:7" ht="16.5">
      <c r="A66" s="127" t="s">
        <v>406</v>
      </c>
      <c r="B66" s="127"/>
      <c r="C66" s="127"/>
      <c r="D66" s="127"/>
      <c r="E66" s="127"/>
      <c r="F66" s="127"/>
      <c r="G66" s="127"/>
    </row>
    <row r="67" spans="1:7" ht="16.5">
      <c r="A67" s="127" t="s">
        <v>407</v>
      </c>
      <c r="B67" s="127"/>
      <c r="C67" s="127"/>
      <c r="D67" s="127"/>
      <c r="E67" s="127"/>
      <c r="F67" s="127"/>
      <c r="G67" s="127"/>
    </row>
    <row r="68" spans="1:7" ht="16.5">
      <c r="A68" s="305" t="s">
        <v>408</v>
      </c>
      <c r="B68" s="305"/>
      <c r="C68" s="305"/>
      <c r="D68" s="305"/>
      <c r="E68" s="305"/>
      <c r="F68" s="305"/>
      <c r="G68" s="305"/>
    </row>
    <row r="69" spans="1:7" ht="16.5">
      <c r="A69" s="305" t="s">
        <v>409</v>
      </c>
      <c r="B69" s="305"/>
      <c r="C69" s="305"/>
      <c r="D69" s="305"/>
      <c r="E69" s="305"/>
      <c r="F69" s="305"/>
      <c r="G69" s="305"/>
    </row>
    <row r="70" spans="1:7" ht="16.5">
      <c r="A70" s="305" t="s">
        <v>410</v>
      </c>
      <c r="B70" s="305"/>
      <c r="C70" s="305"/>
      <c r="D70" s="305"/>
      <c r="E70" s="305"/>
      <c r="F70" s="305"/>
      <c r="G70" s="305"/>
    </row>
    <row r="71" spans="1:7" ht="16.5">
      <c r="A71" s="305" t="s">
        <v>411</v>
      </c>
      <c r="B71" s="305"/>
      <c r="C71" s="305"/>
      <c r="D71" s="305"/>
      <c r="E71" s="305"/>
      <c r="F71" s="305"/>
      <c r="G71" s="305"/>
    </row>
    <row r="72" spans="1:7" ht="16.5">
      <c r="A72" s="305" t="s">
        <v>412</v>
      </c>
      <c r="B72" s="305"/>
      <c r="C72" s="305"/>
      <c r="D72" s="305"/>
      <c r="E72" s="305"/>
      <c r="F72" s="305"/>
      <c r="G72" s="305"/>
    </row>
    <row r="73" spans="1:7" ht="16.5">
      <c r="A73" s="305" t="s">
        <v>413</v>
      </c>
      <c r="B73" s="305"/>
      <c r="C73" s="305"/>
      <c r="D73" s="305"/>
      <c r="E73" s="305"/>
      <c r="F73" s="305"/>
      <c r="G73" s="305"/>
    </row>
    <row r="74" spans="1:7" ht="16.5">
      <c r="A74" s="127" t="s">
        <v>414</v>
      </c>
      <c r="B74" s="127"/>
      <c r="C74" s="127"/>
      <c r="D74" s="127"/>
      <c r="E74" s="127"/>
      <c r="F74" s="127"/>
      <c r="G74" s="127"/>
    </row>
    <row r="75" spans="1:7" ht="16.5">
      <c r="A75" s="305" t="s">
        <v>415</v>
      </c>
      <c r="B75" s="305"/>
      <c r="C75" s="305"/>
      <c r="D75" s="305"/>
      <c r="E75" s="305"/>
      <c r="F75" s="305"/>
      <c r="G75" s="305"/>
    </row>
    <row r="76" spans="1:7" ht="16.5">
      <c r="A76" s="127" t="s">
        <v>416</v>
      </c>
      <c r="B76" s="127"/>
      <c r="C76" s="127"/>
      <c r="D76" s="127"/>
      <c r="E76" s="127"/>
      <c r="F76" s="127"/>
      <c r="G76" s="127"/>
    </row>
    <row r="77" spans="1:7" ht="16.5">
      <c r="A77" s="305" t="s">
        <v>417</v>
      </c>
      <c r="B77" s="305"/>
      <c r="C77" s="305"/>
      <c r="D77" s="305"/>
      <c r="E77" s="305"/>
      <c r="F77" s="305"/>
      <c r="G77" s="305"/>
    </row>
    <row r="78" spans="1:7" ht="16.5">
      <c r="A78" s="305" t="s">
        <v>418</v>
      </c>
      <c r="B78" s="305"/>
      <c r="C78" s="305"/>
      <c r="D78" s="305"/>
      <c r="E78" s="305"/>
      <c r="F78" s="305"/>
      <c r="G78" s="305"/>
    </row>
    <row r="79" spans="1:7" ht="16.5">
      <c r="A79" s="305" t="s">
        <v>419</v>
      </c>
      <c r="B79" s="305"/>
      <c r="C79" s="305"/>
      <c r="D79" s="305"/>
      <c r="E79" s="305"/>
      <c r="F79" s="305"/>
      <c r="G79" s="305"/>
    </row>
    <row r="80" spans="1:7" ht="16.5">
      <c r="A80" s="127" t="s">
        <v>420</v>
      </c>
      <c r="B80" s="127"/>
      <c r="C80" s="127"/>
      <c r="D80" s="127"/>
      <c r="E80" s="127"/>
      <c r="F80" s="127"/>
      <c r="G80" s="127"/>
    </row>
    <row r="81" spans="1:7" ht="16.5">
      <c r="A81" s="127" t="s">
        <v>421</v>
      </c>
      <c r="B81" s="127"/>
      <c r="C81" s="127"/>
      <c r="D81" s="127"/>
      <c r="E81" s="127"/>
      <c r="F81" s="127"/>
      <c r="G81" s="127"/>
    </row>
    <row r="82" spans="1:7" ht="16.5">
      <c r="A82" s="305" t="s">
        <v>422</v>
      </c>
      <c r="B82" s="305"/>
      <c r="C82" s="305"/>
      <c r="D82" s="305"/>
      <c r="E82" s="305"/>
      <c r="F82" s="305"/>
      <c r="G82" s="305"/>
    </row>
    <row r="83" spans="1:7" ht="16.5">
      <c r="A83" s="305" t="s">
        <v>423</v>
      </c>
      <c r="B83" s="305"/>
      <c r="C83" s="305"/>
      <c r="D83" s="305"/>
      <c r="E83" s="305"/>
      <c r="F83" s="305"/>
      <c r="G83" s="305"/>
    </row>
    <row r="84" spans="1:7" ht="16.5">
      <c r="A84" s="305" t="s">
        <v>424</v>
      </c>
      <c r="B84" s="305"/>
      <c r="C84" s="305"/>
      <c r="D84" s="305"/>
      <c r="E84" s="305"/>
      <c r="F84" s="305"/>
      <c r="G84" s="305"/>
    </row>
    <row r="85" spans="1:7" ht="15.75" customHeight="1">
      <c r="A85" s="304"/>
      <c r="B85" s="304"/>
      <c r="C85" s="304"/>
      <c r="D85" s="304"/>
      <c r="E85" s="304"/>
      <c r="F85" s="304"/>
      <c r="G85" s="304"/>
    </row>
    <row r="86" spans="1:7" ht="19.5" customHeight="1">
      <c r="A86" s="304"/>
      <c r="B86" s="304"/>
      <c r="C86" s="304"/>
      <c r="D86" s="304"/>
      <c r="E86" s="304"/>
      <c r="F86" s="304"/>
      <c r="G86" s="304"/>
    </row>
    <row r="121" spans="1:7" ht="15">
      <c r="A121" s="302" t="s">
        <v>3</v>
      </c>
      <c r="B121" s="302"/>
      <c r="C121" s="302"/>
      <c r="D121" s="302"/>
      <c r="E121" s="302"/>
      <c r="F121" s="302"/>
      <c r="G121" s="302"/>
    </row>
    <row r="122" spans="1:7" ht="15">
      <c r="A122" s="303" t="s">
        <v>4</v>
      </c>
      <c r="B122" s="303"/>
      <c r="C122" s="303"/>
      <c r="D122" s="303"/>
      <c r="E122" s="303"/>
      <c r="F122" s="303"/>
      <c r="G122" s="303"/>
    </row>
  </sheetData>
  <sheetProtection/>
  <mergeCells count="73">
    <mergeCell ref="A84:G84"/>
    <mergeCell ref="A65:G65"/>
    <mergeCell ref="A68:G68"/>
    <mergeCell ref="A69:G69"/>
    <mergeCell ref="A83:G83"/>
    <mergeCell ref="A77:G77"/>
    <mergeCell ref="A73:G73"/>
    <mergeCell ref="A82:G82"/>
    <mergeCell ref="A72:G72"/>
    <mergeCell ref="A75:G75"/>
    <mergeCell ref="A53:G53"/>
    <mergeCell ref="A54:G54"/>
    <mergeCell ref="A38:G38"/>
    <mergeCell ref="A37:G37"/>
    <mergeCell ref="A47:G47"/>
    <mergeCell ref="A48:G48"/>
    <mergeCell ref="A59:G59"/>
    <mergeCell ref="A61:G61"/>
    <mergeCell ref="A71:G71"/>
    <mergeCell ref="A1:E1"/>
    <mergeCell ref="F1:H1"/>
    <mergeCell ref="C2:E2"/>
    <mergeCell ref="F2:H2"/>
    <mergeCell ref="A34:G34"/>
    <mergeCell ref="A70:G70"/>
    <mergeCell ref="A62:G62"/>
    <mergeCell ref="A63:G63"/>
    <mergeCell ref="A64:G64"/>
    <mergeCell ref="A8:G8"/>
    <mergeCell ref="C3:E3"/>
    <mergeCell ref="A9:G9"/>
    <mergeCell ref="A10:G10"/>
    <mergeCell ref="F3:H3"/>
    <mergeCell ref="A5:G5"/>
    <mergeCell ref="A6:H6"/>
    <mergeCell ref="A12:G12"/>
    <mergeCell ref="A79:G79"/>
    <mergeCell ref="A20:G20"/>
    <mergeCell ref="A21:G21"/>
    <mergeCell ref="A78:G78"/>
    <mergeCell ref="A30:G30"/>
    <mergeCell ref="A31:G31"/>
    <mergeCell ref="A26:G26"/>
    <mergeCell ref="A27:G27"/>
    <mergeCell ref="A29:G29"/>
    <mergeCell ref="A42:G42"/>
    <mergeCell ref="A56:G56"/>
    <mergeCell ref="A57:G57"/>
    <mergeCell ref="A58:G58"/>
    <mergeCell ref="A52:G52"/>
    <mergeCell ref="A46:G46"/>
    <mergeCell ref="A51:G51"/>
    <mergeCell ref="A49:G49"/>
    <mergeCell ref="A13:G13"/>
    <mergeCell ref="A14:G14"/>
    <mergeCell ref="A32:G32"/>
    <mergeCell ref="A15:G15"/>
    <mergeCell ref="A16:G16"/>
    <mergeCell ref="A17:G17"/>
    <mergeCell ref="A25:G25"/>
    <mergeCell ref="A28:G28"/>
    <mergeCell ref="A19:G19"/>
    <mergeCell ref="A22:G22"/>
    <mergeCell ref="A121:G121"/>
    <mergeCell ref="A122:G122"/>
    <mergeCell ref="A85:G86"/>
    <mergeCell ref="A18:G18"/>
    <mergeCell ref="A33:G33"/>
    <mergeCell ref="A23:G23"/>
    <mergeCell ref="A24:G24"/>
    <mergeCell ref="A55:G55"/>
    <mergeCell ref="A60:G60"/>
    <mergeCell ref="A45:G45"/>
  </mergeCells>
  <printOptions/>
  <pageMargins left="0.58" right="0.25" top="0.55" bottom="0.5" header="0.52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5"/>
  <sheetViews>
    <sheetView zoomScalePageLayoutView="0" workbookViewId="0" topLeftCell="A280">
      <selection activeCell="C251" sqref="C251:C252"/>
    </sheetView>
  </sheetViews>
  <sheetFormatPr defaultColWidth="8.796875" defaultRowHeight="14.25"/>
  <cols>
    <col min="1" max="1" width="3.69921875" style="0" customWidth="1"/>
    <col min="2" max="2" width="63.5" style="0" customWidth="1"/>
    <col min="3" max="3" width="13.69921875" style="0" customWidth="1"/>
    <col min="4" max="4" width="13" style="0" customWidth="1"/>
    <col min="5" max="5" width="12.3984375" style="0" customWidth="1"/>
    <col min="6" max="6" width="12.59765625" style="0" customWidth="1"/>
  </cols>
  <sheetData>
    <row r="1" ht="20.25">
      <c r="B1" s="133" t="s">
        <v>344</v>
      </c>
    </row>
    <row r="2" spans="1:4" ht="15.75">
      <c r="A2" s="77" t="s">
        <v>425</v>
      </c>
      <c r="B2" s="220" t="s">
        <v>426</v>
      </c>
      <c r="C2" s="220"/>
      <c r="D2" s="220"/>
    </row>
    <row r="3" spans="1:4" ht="18">
      <c r="A3" s="134"/>
      <c r="C3" s="135"/>
      <c r="D3" s="135"/>
    </row>
    <row r="4" spans="1:4" ht="15.75">
      <c r="A4" s="136" t="s">
        <v>427</v>
      </c>
      <c r="B4" s="137" t="s">
        <v>428</v>
      </c>
      <c r="C4" s="138" t="s">
        <v>700</v>
      </c>
      <c r="D4" s="138" t="s">
        <v>429</v>
      </c>
    </row>
    <row r="5" spans="1:4" ht="15">
      <c r="A5" s="139">
        <v>1</v>
      </c>
      <c r="B5" s="139">
        <v>2</v>
      </c>
      <c r="C5" s="139">
        <v>3</v>
      </c>
      <c r="D5" s="139">
        <v>4</v>
      </c>
    </row>
    <row r="6" spans="1:4" ht="15.75" customHeight="1">
      <c r="A6" s="140">
        <v>1</v>
      </c>
      <c r="B6" s="141" t="s">
        <v>430</v>
      </c>
      <c r="C6" s="142"/>
      <c r="D6" s="142"/>
    </row>
    <row r="7" spans="1:4" ht="15.75" customHeight="1">
      <c r="A7" s="143" t="s">
        <v>431</v>
      </c>
      <c r="B7" s="144" t="s">
        <v>432</v>
      </c>
      <c r="C7" s="122">
        <v>123388195</v>
      </c>
      <c r="D7" s="122">
        <v>1651146677</v>
      </c>
    </row>
    <row r="8" spans="1:4" ht="15.75" customHeight="1">
      <c r="A8" s="143" t="s">
        <v>431</v>
      </c>
      <c r="B8" s="189" t="s">
        <v>433</v>
      </c>
      <c r="C8" s="122">
        <v>1690475538</v>
      </c>
      <c r="D8" s="122">
        <v>3458535292</v>
      </c>
    </row>
    <row r="9" spans="1:4" ht="15.75" customHeight="1">
      <c r="A9" s="143" t="s">
        <v>431</v>
      </c>
      <c r="B9" s="144" t="s">
        <v>434</v>
      </c>
      <c r="C9" s="122"/>
      <c r="D9" s="122">
        <v>0</v>
      </c>
    </row>
    <row r="10" spans="1:4" ht="15.75" customHeight="1">
      <c r="A10" s="145"/>
      <c r="B10" s="71" t="s">
        <v>435</v>
      </c>
      <c r="C10" s="128">
        <v>1813863733</v>
      </c>
      <c r="D10" s="128">
        <v>5109681969</v>
      </c>
    </row>
    <row r="11" spans="1:4" ht="15.75" customHeight="1">
      <c r="A11" s="146">
        <v>2</v>
      </c>
      <c r="B11" s="147" t="s">
        <v>436</v>
      </c>
      <c r="C11" s="138"/>
      <c r="D11" s="138"/>
    </row>
    <row r="12" spans="1:4" ht="15.75" customHeight="1">
      <c r="A12" s="140">
        <v>3</v>
      </c>
      <c r="B12" s="141" t="s">
        <v>437</v>
      </c>
      <c r="C12" s="138" t="s">
        <v>700</v>
      </c>
      <c r="D12" s="138" t="s">
        <v>429</v>
      </c>
    </row>
    <row r="13" spans="1:4" ht="15.75" customHeight="1">
      <c r="A13" s="143" t="s">
        <v>431</v>
      </c>
      <c r="B13" s="148" t="s">
        <v>438</v>
      </c>
      <c r="C13" s="122">
        <v>0</v>
      </c>
      <c r="D13" s="122"/>
    </row>
    <row r="14" spans="1:4" ht="15.75" customHeight="1">
      <c r="A14" s="143" t="s">
        <v>431</v>
      </c>
      <c r="B14" s="148" t="s">
        <v>439</v>
      </c>
      <c r="C14" s="122">
        <v>0</v>
      </c>
      <c r="D14" s="122"/>
    </row>
    <row r="15" spans="1:4" ht="15.75" customHeight="1">
      <c r="A15" s="143" t="s">
        <v>431</v>
      </c>
      <c r="B15" s="148" t="s">
        <v>440</v>
      </c>
      <c r="C15" s="122">
        <v>0</v>
      </c>
      <c r="D15" s="122"/>
    </row>
    <row r="16" spans="1:4" ht="15.75" customHeight="1">
      <c r="A16" s="143" t="s">
        <v>431</v>
      </c>
      <c r="B16" s="148" t="s">
        <v>441</v>
      </c>
      <c r="C16" s="122">
        <v>6467893627</v>
      </c>
      <c r="D16" s="122">
        <v>6786806493</v>
      </c>
    </row>
    <row r="17" spans="1:4" ht="15.75" customHeight="1">
      <c r="A17" s="145"/>
      <c r="B17" s="71" t="s">
        <v>435</v>
      </c>
      <c r="C17" s="128">
        <v>6467893627</v>
      </c>
      <c r="D17" s="128">
        <v>6786806493</v>
      </c>
    </row>
    <row r="18" spans="1:4" ht="15.75" customHeight="1">
      <c r="A18" s="140">
        <v>4</v>
      </c>
      <c r="B18" s="141" t="s">
        <v>442</v>
      </c>
      <c r="C18" s="138" t="s">
        <v>700</v>
      </c>
      <c r="D18" s="138" t="s">
        <v>429</v>
      </c>
    </row>
    <row r="19" spans="1:4" ht="15.75" customHeight="1">
      <c r="A19" s="143" t="s">
        <v>431</v>
      </c>
      <c r="B19" s="148" t="s">
        <v>443</v>
      </c>
      <c r="C19" s="122">
        <v>0</v>
      </c>
      <c r="D19" s="122"/>
    </row>
    <row r="20" spans="1:4" ht="15.75" customHeight="1">
      <c r="A20" s="143" t="s">
        <v>431</v>
      </c>
      <c r="B20" s="148" t="s">
        <v>444</v>
      </c>
      <c r="C20" s="122">
        <v>3120560661</v>
      </c>
      <c r="D20" s="122">
        <v>3338623748</v>
      </c>
    </row>
    <row r="21" spans="1:4" ht="15.75" customHeight="1">
      <c r="A21" s="143" t="s">
        <v>431</v>
      </c>
      <c r="B21" s="148" t="s">
        <v>445</v>
      </c>
      <c r="C21" s="122">
        <v>45331984</v>
      </c>
      <c r="D21" s="122">
        <v>49538490</v>
      </c>
    </row>
    <row r="22" spans="1:4" ht="15.75" customHeight="1">
      <c r="A22" s="143" t="s">
        <v>431</v>
      </c>
      <c r="B22" s="148" t="s">
        <v>446</v>
      </c>
      <c r="C22" s="122">
        <v>14438740453</v>
      </c>
      <c r="D22" s="122">
        <v>15672589726</v>
      </c>
    </row>
    <row r="23" spans="1:4" ht="15.75" customHeight="1">
      <c r="A23" s="143" t="s">
        <v>431</v>
      </c>
      <c r="B23" s="148" t="s">
        <v>447</v>
      </c>
      <c r="C23" s="122">
        <v>0</v>
      </c>
      <c r="D23" s="122"/>
    </row>
    <row r="24" spans="1:4" ht="15.75" customHeight="1">
      <c r="A24" s="143" t="s">
        <v>431</v>
      </c>
      <c r="B24" s="148" t="s">
        <v>448</v>
      </c>
      <c r="C24" s="122">
        <v>2105158347</v>
      </c>
      <c r="D24" s="122">
        <v>2119628991</v>
      </c>
    </row>
    <row r="25" spans="1:4" ht="15.75" customHeight="1">
      <c r="A25" s="143" t="s">
        <v>431</v>
      </c>
      <c r="B25" s="148" t="s">
        <v>449</v>
      </c>
      <c r="C25" s="122">
        <v>0</v>
      </c>
      <c r="D25" s="122"/>
    </row>
    <row r="26" spans="1:4" ht="15.75" customHeight="1">
      <c r="A26" s="143" t="s">
        <v>431</v>
      </c>
      <c r="B26" s="148" t="s">
        <v>450</v>
      </c>
      <c r="C26" s="122">
        <v>0</v>
      </c>
      <c r="D26" s="122"/>
    </row>
    <row r="27" spans="1:4" ht="15.75" customHeight="1">
      <c r="A27" s="143" t="s">
        <v>431</v>
      </c>
      <c r="B27" s="148" t="s">
        <v>451</v>
      </c>
      <c r="C27" s="122">
        <v>0</v>
      </c>
      <c r="D27" s="122"/>
    </row>
    <row r="28" spans="1:4" ht="15.75" customHeight="1">
      <c r="A28" s="145"/>
      <c r="B28" s="71" t="s">
        <v>452</v>
      </c>
      <c r="C28" s="128">
        <v>19709791445</v>
      </c>
      <c r="D28" s="128">
        <v>21180380955</v>
      </c>
    </row>
    <row r="29" spans="1:4" ht="15.75" customHeight="1">
      <c r="A29" s="149">
        <v>5</v>
      </c>
      <c r="B29" s="150" t="s">
        <v>453</v>
      </c>
      <c r="C29" s="138" t="s">
        <v>700</v>
      </c>
      <c r="D29" s="138" t="s">
        <v>429</v>
      </c>
    </row>
    <row r="30" spans="1:4" ht="15.75" customHeight="1">
      <c r="A30" s="143" t="s">
        <v>431</v>
      </c>
      <c r="B30" s="151" t="s">
        <v>454</v>
      </c>
      <c r="C30" s="122">
        <v>446611352</v>
      </c>
      <c r="D30" s="122">
        <v>69384011</v>
      </c>
    </row>
    <row r="31" spans="1:4" ht="15.75" customHeight="1">
      <c r="A31" s="152" t="s">
        <v>431</v>
      </c>
      <c r="B31" s="153" t="s">
        <v>455</v>
      </c>
      <c r="C31" s="122">
        <v>0</v>
      </c>
      <c r="D31" s="122"/>
    </row>
    <row r="32" spans="1:4" ht="15.75" customHeight="1">
      <c r="A32" s="152" t="s">
        <v>431</v>
      </c>
      <c r="B32" s="153" t="s">
        <v>456</v>
      </c>
      <c r="C32" s="122">
        <v>0</v>
      </c>
      <c r="D32" s="122"/>
    </row>
    <row r="33" spans="1:4" ht="15.75" customHeight="1">
      <c r="A33" s="152" t="s">
        <v>431</v>
      </c>
      <c r="B33" s="153" t="s">
        <v>457</v>
      </c>
      <c r="C33" s="122">
        <v>1338871864</v>
      </c>
      <c r="D33" s="122">
        <v>1101377624</v>
      </c>
    </row>
    <row r="34" spans="1:4" ht="15.75" customHeight="1">
      <c r="A34" s="152" t="s">
        <v>431</v>
      </c>
      <c r="B34" s="153" t="s">
        <v>458</v>
      </c>
      <c r="C34" s="122">
        <v>2143056</v>
      </c>
      <c r="D34" s="122">
        <v>17649338</v>
      </c>
    </row>
    <row r="35" spans="1:4" ht="15.75" customHeight="1">
      <c r="A35" s="152" t="s">
        <v>431</v>
      </c>
      <c r="B35" s="153" t="s">
        <v>459</v>
      </c>
      <c r="C35" s="122">
        <v>2000000</v>
      </c>
      <c r="D35" s="154"/>
    </row>
    <row r="36" spans="1:4" ht="15.75" customHeight="1">
      <c r="A36" s="145"/>
      <c r="B36" s="155" t="s">
        <v>460</v>
      </c>
      <c r="C36" s="128">
        <v>1789626272</v>
      </c>
      <c r="D36" s="128">
        <v>1188410973</v>
      </c>
    </row>
    <row r="37" spans="1:4" ht="15.75" customHeight="1">
      <c r="A37" s="149">
        <v>6</v>
      </c>
      <c r="B37" s="150" t="s">
        <v>461</v>
      </c>
      <c r="C37" s="138" t="s">
        <v>700</v>
      </c>
      <c r="D37" s="138" t="s">
        <v>429</v>
      </c>
    </row>
    <row r="38" spans="1:4" ht="15.75" customHeight="1">
      <c r="A38" s="143" t="s">
        <v>431</v>
      </c>
      <c r="B38" s="151" t="s">
        <v>462</v>
      </c>
      <c r="C38" s="122">
        <v>0</v>
      </c>
      <c r="D38" s="122"/>
    </row>
    <row r="39" spans="1:4" ht="15.75" customHeight="1">
      <c r="A39" s="143"/>
      <c r="B39" s="156" t="s">
        <v>463</v>
      </c>
      <c r="C39" s="122">
        <v>0</v>
      </c>
      <c r="D39" s="118"/>
    </row>
    <row r="40" spans="1:4" ht="15.75" customHeight="1">
      <c r="A40" s="143" t="s">
        <v>431</v>
      </c>
      <c r="B40" s="151" t="s">
        <v>464</v>
      </c>
      <c r="C40" s="122">
        <v>0</v>
      </c>
      <c r="D40" s="122"/>
    </row>
    <row r="41" spans="1:4" ht="15.75" customHeight="1">
      <c r="A41" s="145"/>
      <c r="B41" s="155" t="s">
        <v>460</v>
      </c>
      <c r="C41" s="118">
        <v>0</v>
      </c>
      <c r="D41" s="118">
        <v>0</v>
      </c>
    </row>
    <row r="42" spans="1:4" ht="15.75" customHeight="1">
      <c r="A42" s="140">
        <v>7</v>
      </c>
      <c r="B42" s="141" t="s">
        <v>465</v>
      </c>
      <c r="C42" s="138" t="s">
        <v>700</v>
      </c>
      <c r="D42" s="138" t="s">
        <v>429</v>
      </c>
    </row>
    <row r="43" spans="1:4" ht="15.75" customHeight="1">
      <c r="A43" s="143" t="s">
        <v>431</v>
      </c>
      <c r="B43" s="151" t="s">
        <v>466</v>
      </c>
      <c r="C43" s="122">
        <v>0</v>
      </c>
      <c r="D43" s="122"/>
    </row>
    <row r="44" spans="1:4" ht="15.75" customHeight="1">
      <c r="A44" s="143" t="s">
        <v>431</v>
      </c>
      <c r="B44" s="151" t="s">
        <v>467</v>
      </c>
      <c r="C44" s="122">
        <v>0</v>
      </c>
      <c r="D44" s="122"/>
    </row>
    <row r="45" spans="1:4" ht="15.75" customHeight="1">
      <c r="A45" s="143" t="s">
        <v>431</v>
      </c>
      <c r="B45" s="151" t="s">
        <v>468</v>
      </c>
      <c r="C45" s="122">
        <v>0</v>
      </c>
      <c r="D45" s="122"/>
    </row>
    <row r="46" spans="1:4" ht="15.75" customHeight="1">
      <c r="A46" s="143" t="s">
        <v>431</v>
      </c>
      <c r="B46" s="151" t="s">
        <v>465</v>
      </c>
      <c r="C46" s="122">
        <v>42701000</v>
      </c>
      <c r="D46" s="122">
        <v>42701000</v>
      </c>
    </row>
    <row r="47" spans="1:4" ht="15.75" customHeight="1">
      <c r="A47" s="143" t="s">
        <v>431</v>
      </c>
      <c r="B47" s="221" t="s">
        <v>701</v>
      </c>
      <c r="C47" s="122">
        <v>-42701000</v>
      </c>
      <c r="D47" s="219">
        <v>-42701000</v>
      </c>
    </row>
    <row r="48" spans="1:4" ht="15.75" customHeight="1">
      <c r="A48" s="145"/>
      <c r="B48" s="157" t="s">
        <v>460</v>
      </c>
      <c r="C48" s="128">
        <v>0</v>
      </c>
      <c r="D48" s="128">
        <v>0</v>
      </c>
    </row>
    <row r="49" spans="1:4" ht="15.75" customHeight="1">
      <c r="A49" s="146">
        <v>8</v>
      </c>
      <c r="B49" s="158" t="s">
        <v>469</v>
      </c>
      <c r="C49" s="159"/>
      <c r="D49" s="159"/>
    </row>
    <row r="50" spans="1:4" ht="15.75" customHeight="1">
      <c r="A50" s="146">
        <v>9</v>
      </c>
      <c r="B50" s="158" t="s">
        <v>470</v>
      </c>
      <c r="C50" s="159"/>
      <c r="D50" s="159"/>
    </row>
    <row r="51" spans="1:4" ht="15.75" customHeight="1">
      <c r="A51" s="146">
        <v>10</v>
      </c>
      <c r="B51" s="158" t="s">
        <v>471</v>
      </c>
      <c r="C51" s="159"/>
      <c r="D51" s="159"/>
    </row>
    <row r="52" spans="1:4" ht="15.75" customHeight="1">
      <c r="A52" s="149">
        <v>11</v>
      </c>
      <c r="B52" s="160" t="s">
        <v>472</v>
      </c>
      <c r="C52" s="138" t="s">
        <v>700</v>
      </c>
      <c r="D52" s="138" t="s">
        <v>429</v>
      </c>
    </row>
    <row r="53" spans="1:4" ht="15.75" customHeight="1">
      <c r="A53" s="143" t="s">
        <v>431</v>
      </c>
      <c r="B53" s="161" t="s">
        <v>473</v>
      </c>
      <c r="C53" s="118">
        <v>1244756928</v>
      </c>
      <c r="D53" s="118">
        <v>5338808510</v>
      </c>
    </row>
    <row r="54" spans="1:4" ht="15.75" customHeight="1">
      <c r="A54" s="143"/>
      <c r="B54" s="161" t="s">
        <v>474</v>
      </c>
      <c r="C54" s="122"/>
      <c r="D54" s="122"/>
    </row>
    <row r="55" spans="1:4" ht="15.75" customHeight="1">
      <c r="A55" s="143"/>
      <c r="B55" s="161" t="s">
        <v>475</v>
      </c>
      <c r="C55" s="122"/>
      <c r="D55" s="122"/>
    </row>
    <row r="56" spans="1:4" ht="15.75" customHeight="1">
      <c r="A56" s="145"/>
      <c r="B56" s="162" t="s">
        <v>475</v>
      </c>
      <c r="C56" s="128"/>
      <c r="D56" s="128"/>
    </row>
    <row r="57" spans="1:4" ht="15.75" customHeight="1">
      <c r="A57" s="163">
        <v>12</v>
      </c>
      <c r="B57" s="164" t="s">
        <v>476</v>
      </c>
      <c r="C57" s="142"/>
      <c r="D57" s="142"/>
    </row>
    <row r="58" spans="1:4" ht="15.75" customHeight="1">
      <c r="A58" s="146">
        <v>13</v>
      </c>
      <c r="B58" s="158" t="s">
        <v>477</v>
      </c>
      <c r="C58" s="138" t="s">
        <v>700</v>
      </c>
      <c r="D58" s="138" t="s">
        <v>429</v>
      </c>
    </row>
    <row r="59" spans="1:4" ht="15.75" customHeight="1">
      <c r="A59" s="140">
        <v>14</v>
      </c>
      <c r="B59" s="165" t="s">
        <v>478</v>
      </c>
      <c r="C59" s="138" t="s">
        <v>700</v>
      </c>
      <c r="D59" s="138" t="s">
        <v>429</v>
      </c>
    </row>
    <row r="60" spans="1:4" ht="15.75" customHeight="1">
      <c r="A60" s="166" t="s">
        <v>431</v>
      </c>
      <c r="B60" s="161" t="s">
        <v>479</v>
      </c>
      <c r="C60" s="122">
        <v>0</v>
      </c>
      <c r="D60" s="122"/>
    </row>
    <row r="61" spans="1:4" ht="15.75" customHeight="1">
      <c r="A61" s="166" t="s">
        <v>431</v>
      </c>
      <c r="B61" s="161" t="s">
        <v>480</v>
      </c>
      <c r="C61" s="122">
        <v>0</v>
      </c>
      <c r="D61" s="122"/>
    </row>
    <row r="62" spans="1:4" ht="15.75" customHeight="1">
      <c r="A62" s="166" t="s">
        <v>431</v>
      </c>
      <c r="B62" s="161" t="s">
        <v>481</v>
      </c>
      <c r="C62" s="122">
        <v>0</v>
      </c>
      <c r="D62" s="122"/>
    </row>
    <row r="63" spans="1:4" ht="15.75" customHeight="1">
      <c r="A63" s="166" t="s">
        <v>431</v>
      </c>
      <c r="B63" s="161" t="s">
        <v>482</v>
      </c>
      <c r="C63" s="122">
        <v>0</v>
      </c>
      <c r="D63" s="122"/>
    </row>
    <row r="64" spans="1:4" ht="15.75" customHeight="1">
      <c r="A64" s="166"/>
      <c r="B64" s="161" t="s">
        <v>483</v>
      </c>
      <c r="C64" s="122">
        <v>0</v>
      </c>
      <c r="D64" s="122"/>
    </row>
    <row r="65" spans="1:4" ht="15.75" customHeight="1">
      <c r="A65" s="167" t="s">
        <v>431</v>
      </c>
      <c r="B65" s="161" t="s">
        <v>478</v>
      </c>
      <c r="C65" s="122">
        <v>9779898316</v>
      </c>
      <c r="D65" s="122">
        <v>9743886234</v>
      </c>
    </row>
    <row r="66" spans="1:4" ht="15.75" customHeight="1">
      <c r="A66" s="168"/>
      <c r="B66" s="169" t="s">
        <v>460</v>
      </c>
      <c r="C66" s="118">
        <v>9779898316</v>
      </c>
      <c r="D66" s="118">
        <v>9743886234</v>
      </c>
    </row>
    <row r="67" spans="1:4" ht="15.75" customHeight="1">
      <c r="A67" s="140">
        <v>15</v>
      </c>
      <c r="B67" s="150" t="s">
        <v>484</v>
      </c>
      <c r="C67" s="138" t="s">
        <v>700</v>
      </c>
      <c r="D67" s="138" t="s">
        <v>429</v>
      </c>
    </row>
    <row r="68" spans="1:4" ht="15.75" customHeight="1">
      <c r="A68" s="143" t="s">
        <v>431</v>
      </c>
      <c r="B68" s="144" t="s">
        <v>485</v>
      </c>
      <c r="C68" s="122">
        <v>6500000000</v>
      </c>
      <c r="D68" s="122"/>
    </row>
    <row r="69" spans="1:4" ht="15.75" customHeight="1">
      <c r="A69" s="143" t="s">
        <v>431</v>
      </c>
      <c r="B69" s="144" t="s">
        <v>486</v>
      </c>
      <c r="C69" s="122">
        <v>0</v>
      </c>
      <c r="D69" s="122">
        <v>1304450000</v>
      </c>
    </row>
    <row r="70" spans="1:4" ht="15.75" customHeight="1">
      <c r="A70" s="145" t="s">
        <v>431</v>
      </c>
      <c r="B70" s="155" t="s">
        <v>460</v>
      </c>
      <c r="C70" s="118">
        <v>6500000000</v>
      </c>
      <c r="D70" s="118">
        <v>1304450000</v>
      </c>
    </row>
    <row r="71" spans="1:4" ht="15.75" customHeight="1">
      <c r="A71" s="140">
        <v>16</v>
      </c>
      <c r="B71" s="141" t="s">
        <v>487</v>
      </c>
      <c r="C71" s="138" t="s">
        <v>700</v>
      </c>
      <c r="D71" s="138" t="s">
        <v>429</v>
      </c>
    </row>
    <row r="72" spans="1:4" ht="15.75" customHeight="1">
      <c r="A72" s="143" t="s">
        <v>431</v>
      </c>
      <c r="B72" s="144" t="s">
        <v>488</v>
      </c>
      <c r="C72" s="122">
        <v>276281102</v>
      </c>
      <c r="D72" s="122">
        <v>42684408</v>
      </c>
    </row>
    <row r="73" spans="1:4" ht="15.75" customHeight="1">
      <c r="A73" s="143" t="s">
        <v>431</v>
      </c>
      <c r="B73" s="144" t="s">
        <v>489</v>
      </c>
      <c r="C73" s="122">
        <v>0</v>
      </c>
      <c r="D73" s="122"/>
    </row>
    <row r="74" spans="1:4" ht="15.75" customHeight="1">
      <c r="A74" s="143" t="s">
        <v>431</v>
      </c>
      <c r="B74" s="144" t="s">
        <v>490</v>
      </c>
      <c r="C74" s="122">
        <v>0</v>
      </c>
      <c r="D74" s="122"/>
    </row>
    <row r="75" spans="1:4" ht="15.75" customHeight="1">
      <c r="A75" s="143" t="s">
        <v>431</v>
      </c>
      <c r="B75" s="144" t="s">
        <v>491</v>
      </c>
      <c r="C75" s="122">
        <v>0</v>
      </c>
      <c r="D75" s="122">
        <v>26663865</v>
      </c>
    </row>
    <row r="76" spans="1:4" ht="15.75" customHeight="1">
      <c r="A76" s="143" t="s">
        <v>431</v>
      </c>
      <c r="B76" s="170" t="s">
        <v>492</v>
      </c>
      <c r="C76" s="122">
        <v>101379392</v>
      </c>
      <c r="D76" s="122"/>
    </row>
    <row r="77" spans="1:4" ht="15.75" customHeight="1">
      <c r="A77" s="143" t="s">
        <v>431</v>
      </c>
      <c r="B77" s="170" t="s">
        <v>493</v>
      </c>
      <c r="C77" s="122">
        <v>0</v>
      </c>
      <c r="D77" s="122"/>
    </row>
    <row r="78" spans="1:4" ht="15.75" customHeight="1">
      <c r="A78" s="143" t="s">
        <v>431</v>
      </c>
      <c r="B78" s="170" t="s">
        <v>494</v>
      </c>
      <c r="C78" s="122">
        <v>50018000</v>
      </c>
      <c r="D78" s="122"/>
    </row>
    <row r="79" spans="1:4" ht="15.75" customHeight="1">
      <c r="A79" s="143" t="s">
        <v>431</v>
      </c>
      <c r="B79" s="170" t="s">
        <v>459</v>
      </c>
      <c r="C79" s="122">
        <v>0</v>
      </c>
      <c r="D79" s="122"/>
    </row>
    <row r="80" spans="1:4" ht="15.75" customHeight="1">
      <c r="A80" s="143" t="s">
        <v>431</v>
      </c>
      <c r="B80" s="170" t="s">
        <v>495</v>
      </c>
      <c r="C80" s="122">
        <v>0</v>
      </c>
      <c r="D80" s="122"/>
    </row>
    <row r="81" spans="1:4" ht="15.75" customHeight="1">
      <c r="A81" s="145"/>
      <c r="B81" s="155" t="s">
        <v>460</v>
      </c>
      <c r="C81" s="142">
        <v>427678494</v>
      </c>
      <c r="D81" s="142">
        <v>69348273</v>
      </c>
    </row>
    <row r="82" spans="1:4" ht="15.75" customHeight="1">
      <c r="A82" s="140">
        <v>17</v>
      </c>
      <c r="B82" s="141" t="s">
        <v>496</v>
      </c>
      <c r="C82" s="138" t="s">
        <v>700</v>
      </c>
      <c r="D82" s="138" t="s">
        <v>429</v>
      </c>
    </row>
    <row r="83" spans="1:4" ht="15.75" customHeight="1">
      <c r="A83" s="143" t="s">
        <v>431</v>
      </c>
      <c r="B83" s="144" t="s">
        <v>497</v>
      </c>
      <c r="C83" s="122">
        <v>0</v>
      </c>
      <c r="D83" s="122"/>
    </row>
    <row r="84" spans="1:4" ht="15.75" customHeight="1">
      <c r="A84" s="143" t="s">
        <v>431</v>
      </c>
      <c r="B84" s="144" t="s">
        <v>498</v>
      </c>
      <c r="C84" s="122">
        <v>0</v>
      </c>
      <c r="D84" s="122"/>
    </row>
    <row r="85" spans="1:4" ht="15.75" customHeight="1">
      <c r="A85" s="143" t="s">
        <v>431</v>
      </c>
      <c r="B85" s="144" t="s">
        <v>499</v>
      </c>
      <c r="C85" s="122">
        <v>0</v>
      </c>
      <c r="D85" s="122"/>
    </row>
    <row r="86" spans="1:4" ht="15.75" customHeight="1">
      <c r="A86" s="152"/>
      <c r="B86" s="144" t="s">
        <v>500</v>
      </c>
      <c r="C86" s="122">
        <v>12527777</v>
      </c>
      <c r="D86" s="122">
        <v>925338780</v>
      </c>
    </row>
    <row r="87" spans="1:4" ht="15.75" customHeight="1">
      <c r="A87" s="145"/>
      <c r="B87" s="71" t="s">
        <v>435</v>
      </c>
      <c r="C87" s="128">
        <v>12527777</v>
      </c>
      <c r="D87" s="128">
        <v>925338780</v>
      </c>
    </row>
    <row r="88" spans="1:4" ht="15.75" customHeight="1">
      <c r="A88" s="140">
        <v>18</v>
      </c>
      <c r="B88" s="141" t="s">
        <v>501</v>
      </c>
      <c r="C88" s="138" t="s">
        <v>700</v>
      </c>
      <c r="D88" s="138" t="s">
        <v>429</v>
      </c>
    </row>
    <row r="89" spans="1:4" ht="15.75" customHeight="1">
      <c r="A89" s="143" t="s">
        <v>431</v>
      </c>
      <c r="B89" s="144" t="s">
        <v>502</v>
      </c>
      <c r="C89" s="122">
        <v>0</v>
      </c>
      <c r="D89" s="122"/>
    </row>
    <row r="90" spans="1:4" ht="15.75" customHeight="1">
      <c r="A90" s="143" t="s">
        <v>431</v>
      </c>
      <c r="B90" s="144" t="s">
        <v>503</v>
      </c>
      <c r="C90" s="122">
        <v>767855818</v>
      </c>
      <c r="D90" s="122">
        <v>519495446</v>
      </c>
    </row>
    <row r="91" spans="1:4" ht="15.75" customHeight="1">
      <c r="A91" s="143" t="s">
        <v>431</v>
      </c>
      <c r="B91" s="144" t="s">
        <v>504</v>
      </c>
      <c r="C91" s="122">
        <v>0</v>
      </c>
      <c r="D91" s="122"/>
    </row>
    <row r="92" spans="1:4" ht="15.75" customHeight="1">
      <c r="A92" s="143" t="s">
        <v>431</v>
      </c>
      <c r="B92" s="144" t="s">
        <v>505</v>
      </c>
      <c r="C92" s="122">
        <v>108027548</v>
      </c>
      <c r="D92" s="122"/>
    </row>
    <row r="93" spans="1:4" ht="15.75" customHeight="1">
      <c r="A93" s="143" t="s">
        <v>431</v>
      </c>
      <c r="B93" s="144" t="s">
        <v>506</v>
      </c>
      <c r="C93" s="122">
        <v>49417032</v>
      </c>
      <c r="D93" s="122">
        <v>3851959</v>
      </c>
    </row>
    <row r="94" spans="1:4" ht="15.75" customHeight="1">
      <c r="A94" s="143" t="s">
        <v>431</v>
      </c>
      <c r="B94" s="171" t="s">
        <v>507</v>
      </c>
      <c r="C94" s="122">
        <v>0</v>
      </c>
      <c r="D94" s="122"/>
    </row>
    <row r="95" spans="1:4" ht="15.75" customHeight="1">
      <c r="A95" s="143" t="s">
        <v>431</v>
      </c>
      <c r="B95" s="171" t="s">
        <v>508</v>
      </c>
      <c r="C95" s="122">
        <v>0</v>
      </c>
      <c r="D95" s="122"/>
    </row>
    <row r="96" spans="1:4" ht="15.75" customHeight="1">
      <c r="A96" s="143" t="s">
        <v>431</v>
      </c>
      <c r="B96" s="171" t="s">
        <v>501</v>
      </c>
      <c r="C96" s="122">
        <v>335529903</v>
      </c>
      <c r="D96" s="122">
        <v>1218511630</v>
      </c>
    </row>
    <row r="97" spans="1:4" ht="15.75" customHeight="1">
      <c r="A97" s="145"/>
      <c r="B97" s="71" t="s">
        <v>435</v>
      </c>
      <c r="C97" s="128">
        <v>1260830301</v>
      </c>
      <c r="D97" s="128">
        <v>1741859035</v>
      </c>
    </row>
    <row r="98" spans="1:4" ht="15.75" customHeight="1">
      <c r="A98" s="149">
        <v>19</v>
      </c>
      <c r="B98" s="172" t="s">
        <v>509</v>
      </c>
      <c r="C98" s="138" t="s">
        <v>700</v>
      </c>
      <c r="D98" s="138" t="s">
        <v>429</v>
      </c>
    </row>
    <row r="99" spans="1:4" ht="15.75" customHeight="1">
      <c r="A99" s="143"/>
      <c r="B99" s="144" t="s">
        <v>510</v>
      </c>
      <c r="C99" s="118"/>
      <c r="D99" s="118"/>
    </row>
    <row r="100" spans="1:4" ht="15.75" customHeight="1">
      <c r="A100" s="143"/>
      <c r="B100" s="173" t="s">
        <v>511</v>
      </c>
      <c r="C100" s="118"/>
      <c r="D100" s="118"/>
    </row>
    <row r="101" spans="1:4" ht="15.75" customHeight="1">
      <c r="A101" s="143"/>
      <c r="B101" s="144" t="s">
        <v>512</v>
      </c>
      <c r="C101" s="118"/>
      <c r="D101" s="118"/>
    </row>
    <row r="102" spans="1:4" ht="15.75" customHeight="1">
      <c r="A102" s="145"/>
      <c r="B102" s="174" t="s">
        <v>435</v>
      </c>
      <c r="C102" s="128">
        <v>0</v>
      </c>
      <c r="D102" s="128">
        <v>0</v>
      </c>
    </row>
    <row r="103" spans="1:4" ht="15.75" customHeight="1">
      <c r="A103" s="149">
        <v>20</v>
      </c>
      <c r="B103" s="175" t="s">
        <v>513</v>
      </c>
      <c r="C103" s="138" t="s">
        <v>700</v>
      </c>
      <c r="D103" s="138" t="s">
        <v>429</v>
      </c>
    </row>
    <row r="104" spans="1:4" ht="15.75" customHeight="1">
      <c r="A104" s="166" t="s">
        <v>514</v>
      </c>
      <c r="B104" s="144" t="s">
        <v>515</v>
      </c>
      <c r="C104" s="118">
        <v>0</v>
      </c>
      <c r="D104" s="118">
        <v>2475597469</v>
      </c>
    </row>
    <row r="105" spans="1:4" ht="15.75" customHeight="1">
      <c r="A105" s="143" t="s">
        <v>431</v>
      </c>
      <c r="B105" s="144" t="s">
        <v>516</v>
      </c>
      <c r="C105" s="122">
        <v>0</v>
      </c>
      <c r="D105" s="122">
        <v>2475597469</v>
      </c>
    </row>
    <row r="106" spans="1:4" ht="15.75" customHeight="1">
      <c r="A106" s="143" t="s">
        <v>431</v>
      </c>
      <c r="B106" s="144" t="s">
        <v>517</v>
      </c>
      <c r="C106" s="122"/>
      <c r="D106" s="118"/>
    </row>
    <row r="107" spans="1:4" ht="15.75" customHeight="1">
      <c r="A107" s="143" t="s">
        <v>431</v>
      </c>
      <c r="B107" s="144" t="s">
        <v>518</v>
      </c>
      <c r="C107" s="122"/>
      <c r="D107" s="118"/>
    </row>
    <row r="108" spans="1:4" ht="15.75" customHeight="1">
      <c r="A108" s="166" t="s">
        <v>519</v>
      </c>
      <c r="B108" s="144" t="s">
        <v>520</v>
      </c>
      <c r="C108" s="122"/>
      <c r="D108" s="118"/>
    </row>
    <row r="109" spans="1:4" ht="15.75" customHeight="1">
      <c r="A109" s="143" t="s">
        <v>431</v>
      </c>
      <c r="B109" s="144" t="s">
        <v>521</v>
      </c>
      <c r="C109" s="122"/>
      <c r="D109" s="118"/>
    </row>
    <row r="110" spans="1:4" ht="15.75" customHeight="1">
      <c r="A110" s="143" t="s">
        <v>431</v>
      </c>
      <c r="B110" s="144" t="s">
        <v>522</v>
      </c>
      <c r="C110" s="122"/>
      <c r="D110" s="118"/>
    </row>
    <row r="111" spans="1:4" ht="15.75" customHeight="1">
      <c r="A111" s="145"/>
      <c r="B111" s="174" t="s">
        <v>435</v>
      </c>
      <c r="C111" s="128">
        <v>0</v>
      </c>
      <c r="D111" s="128">
        <v>2475597469</v>
      </c>
    </row>
    <row r="112" spans="1:4" ht="15.75" customHeight="1">
      <c r="A112" s="149">
        <v>21</v>
      </c>
      <c r="B112" s="150" t="s">
        <v>523</v>
      </c>
      <c r="C112" s="138" t="s">
        <v>700</v>
      </c>
      <c r="D112" s="138" t="s">
        <v>429</v>
      </c>
    </row>
    <row r="113" spans="1:4" ht="15.75" customHeight="1">
      <c r="A113" s="166" t="s">
        <v>514</v>
      </c>
      <c r="B113" s="148" t="s">
        <v>524</v>
      </c>
      <c r="C113" s="122"/>
      <c r="D113" s="122"/>
    </row>
    <row r="114" spans="1:4" ht="15.75" customHeight="1">
      <c r="A114" s="143" t="s">
        <v>431</v>
      </c>
      <c r="B114" s="148" t="s">
        <v>525</v>
      </c>
      <c r="C114" s="122">
        <v>0</v>
      </c>
      <c r="D114" s="122"/>
    </row>
    <row r="115" spans="1:4" ht="15.75" customHeight="1">
      <c r="A115" s="143"/>
      <c r="B115" s="144" t="s">
        <v>526</v>
      </c>
      <c r="C115" s="122">
        <v>276519841</v>
      </c>
      <c r="D115" s="122">
        <v>429749230</v>
      </c>
    </row>
    <row r="116" spans="1:4" ht="15.75" customHeight="1">
      <c r="A116" s="143" t="s">
        <v>431</v>
      </c>
      <c r="B116" s="144" t="s">
        <v>697</v>
      </c>
      <c r="C116" s="122">
        <v>0</v>
      </c>
      <c r="D116" s="122"/>
    </row>
    <row r="117" spans="1:4" ht="15.75" customHeight="1">
      <c r="A117" s="143" t="s">
        <v>431</v>
      </c>
      <c r="B117" s="144" t="s">
        <v>698</v>
      </c>
      <c r="C117" s="122">
        <v>0</v>
      </c>
      <c r="D117" s="122"/>
    </row>
    <row r="118" spans="1:4" ht="15.75" customHeight="1">
      <c r="A118" s="143" t="s">
        <v>431</v>
      </c>
      <c r="B118" s="144" t="s">
        <v>527</v>
      </c>
      <c r="C118" s="122">
        <v>0</v>
      </c>
      <c r="D118" s="122"/>
    </row>
    <row r="119" spans="1:4" ht="15.75" customHeight="1">
      <c r="A119" s="145"/>
      <c r="B119" s="176" t="s">
        <v>528</v>
      </c>
      <c r="C119" s="177"/>
      <c r="D119" s="177"/>
    </row>
    <row r="120" spans="1:4" ht="15.75" customHeight="1">
      <c r="A120" s="178"/>
      <c r="B120" s="150" t="s">
        <v>524</v>
      </c>
      <c r="C120" s="138" t="s">
        <v>700</v>
      </c>
      <c r="D120" s="138" t="s">
        <v>429</v>
      </c>
    </row>
    <row r="121" spans="1:4" ht="15.75" customHeight="1">
      <c r="A121" s="166" t="s">
        <v>519</v>
      </c>
      <c r="B121" s="148" t="s">
        <v>529</v>
      </c>
      <c r="C121" s="122"/>
      <c r="D121" s="122"/>
    </row>
    <row r="122" spans="1:4" ht="15.75" customHeight="1">
      <c r="A122" s="143" t="s">
        <v>431</v>
      </c>
      <c r="B122" s="144" t="s">
        <v>530</v>
      </c>
      <c r="C122" s="122">
        <v>0</v>
      </c>
      <c r="D122" s="122"/>
    </row>
    <row r="123" spans="1:4" ht="15.75" customHeight="1">
      <c r="A123" s="166"/>
      <c r="B123" s="144" t="s">
        <v>531</v>
      </c>
      <c r="C123" s="122">
        <v>0</v>
      </c>
      <c r="D123" s="122"/>
    </row>
    <row r="124" spans="1:4" ht="15.75" customHeight="1">
      <c r="A124" s="143" t="s">
        <v>431</v>
      </c>
      <c r="B124" s="144" t="s">
        <v>699</v>
      </c>
      <c r="C124" s="122">
        <v>0</v>
      </c>
      <c r="D124" s="122"/>
    </row>
    <row r="125" spans="1:4" ht="15.75" customHeight="1">
      <c r="A125" s="143" t="s">
        <v>431</v>
      </c>
      <c r="B125" s="179" t="s">
        <v>532</v>
      </c>
      <c r="C125" s="122">
        <v>0</v>
      </c>
      <c r="D125" s="177"/>
    </row>
    <row r="126" spans="1:4" ht="15.75" customHeight="1">
      <c r="A126" s="149">
        <v>22</v>
      </c>
      <c r="B126" s="150" t="s">
        <v>533</v>
      </c>
      <c r="C126" s="138" t="s">
        <v>700</v>
      </c>
      <c r="D126" s="138" t="s">
        <v>429</v>
      </c>
    </row>
    <row r="127" spans="1:4" ht="15.75" customHeight="1">
      <c r="A127" s="65" t="s">
        <v>514</v>
      </c>
      <c r="B127" s="180" t="s">
        <v>534</v>
      </c>
      <c r="C127" s="122"/>
      <c r="D127" s="122"/>
    </row>
    <row r="128" spans="1:4" ht="15.75" customHeight="1">
      <c r="A128" s="65" t="s">
        <v>519</v>
      </c>
      <c r="B128" s="144" t="s">
        <v>535</v>
      </c>
      <c r="C128" s="122"/>
      <c r="D128" s="122"/>
    </row>
    <row r="129" spans="1:4" ht="15.75" customHeight="1">
      <c r="A129" s="152" t="s">
        <v>431</v>
      </c>
      <c r="B129" s="171" t="s">
        <v>536</v>
      </c>
      <c r="C129" s="122">
        <v>28396800000</v>
      </c>
      <c r="D129" s="122">
        <v>28396800000</v>
      </c>
    </row>
    <row r="130" spans="1:4" ht="15.75" customHeight="1">
      <c r="A130" s="143" t="s">
        <v>431</v>
      </c>
      <c r="B130" s="144" t="s">
        <v>537</v>
      </c>
      <c r="C130" s="122">
        <v>27283200000</v>
      </c>
      <c r="D130" s="122">
        <v>27283200000</v>
      </c>
    </row>
    <row r="131" spans="1:4" ht="15.75" customHeight="1">
      <c r="A131" s="143"/>
      <c r="B131" s="181" t="s">
        <v>435</v>
      </c>
      <c r="C131" s="118">
        <v>55680000000</v>
      </c>
      <c r="D131" s="118">
        <v>55680000000</v>
      </c>
    </row>
    <row r="132" spans="1:4" ht="15.75" customHeight="1">
      <c r="A132" s="143"/>
      <c r="B132" s="182" t="s">
        <v>538</v>
      </c>
      <c r="C132" s="118"/>
      <c r="D132" s="118"/>
    </row>
    <row r="133" spans="1:4" ht="15.75" customHeight="1">
      <c r="A133" s="143"/>
      <c r="B133" s="182" t="s">
        <v>539</v>
      </c>
      <c r="C133" s="118"/>
      <c r="D133" s="118"/>
    </row>
    <row r="134" spans="1:4" ht="15.75" customHeight="1">
      <c r="A134" s="183" t="s">
        <v>540</v>
      </c>
      <c r="B134" s="184" t="s">
        <v>541</v>
      </c>
      <c r="C134" s="185" t="s">
        <v>229</v>
      </c>
      <c r="D134" s="185" t="s">
        <v>230</v>
      </c>
    </row>
    <row r="135" spans="1:4" ht="15.75" customHeight="1">
      <c r="A135" s="143" t="s">
        <v>431</v>
      </c>
      <c r="B135" s="144" t="s">
        <v>542</v>
      </c>
      <c r="C135" s="122"/>
      <c r="D135" s="122"/>
    </row>
    <row r="136" spans="1:4" ht="15.75" customHeight="1">
      <c r="A136" s="186" t="s">
        <v>543</v>
      </c>
      <c r="B136" s="144" t="s">
        <v>544</v>
      </c>
      <c r="C136" s="122">
        <v>55680000000</v>
      </c>
      <c r="D136" s="122">
        <v>38280000000</v>
      </c>
    </row>
    <row r="137" spans="1:4" ht="15.75" customHeight="1">
      <c r="A137" s="186" t="s">
        <v>543</v>
      </c>
      <c r="B137" s="144" t="s">
        <v>545</v>
      </c>
      <c r="C137" s="122">
        <v>0</v>
      </c>
      <c r="D137" s="122">
        <v>17400000000</v>
      </c>
    </row>
    <row r="138" spans="1:4" ht="15.75" customHeight="1">
      <c r="A138" s="186" t="s">
        <v>543</v>
      </c>
      <c r="B138" s="187" t="s">
        <v>546</v>
      </c>
      <c r="C138" s="122"/>
      <c r="D138" s="122"/>
    </row>
    <row r="139" spans="1:4" ht="15.75" customHeight="1">
      <c r="A139" s="186" t="s">
        <v>543</v>
      </c>
      <c r="B139" s="144" t="s">
        <v>547</v>
      </c>
      <c r="C139" s="122">
        <v>55680000000</v>
      </c>
      <c r="D139" s="122">
        <v>55680000000</v>
      </c>
    </row>
    <row r="140" spans="1:4" ht="15.75" customHeight="1">
      <c r="A140" s="143" t="s">
        <v>431</v>
      </c>
      <c r="B140" s="182" t="s">
        <v>548</v>
      </c>
      <c r="C140" s="122">
        <v>0</v>
      </c>
      <c r="D140" s="122"/>
    </row>
    <row r="141" spans="1:4" ht="15.75" customHeight="1">
      <c r="A141" s="143" t="s">
        <v>431</v>
      </c>
      <c r="B141" s="182" t="s">
        <v>549</v>
      </c>
      <c r="C141" s="122"/>
      <c r="D141" s="122"/>
    </row>
    <row r="142" spans="1:4" ht="15.75" customHeight="1">
      <c r="A142" s="183" t="s">
        <v>550</v>
      </c>
      <c r="B142" s="184" t="s">
        <v>551</v>
      </c>
      <c r="C142" s="122"/>
      <c r="D142" s="122"/>
    </row>
    <row r="143" spans="1:4" ht="15.75" customHeight="1">
      <c r="A143" s="143" t="s">
        <v>431</v>
      </c>
      <c r="B143" s="144" t="s">
        <v>552</v>
      </c>
      <c r="C143" s="188"/>
      <c r="D143" s="188"/>
    </row>
    <row r="144" spans="1:4" ht="15.75" customHeight="1">
      <c r="A144" s="186" t="s">
        <v>543</v>
      </c>
      <c r="B144" s="189" t="s">
        <v>553</v>
      </c>
      <c r="C144" s="122"/>
      <c r="D144" s="122"/>
    </row>
    <row r="145" spans="1:4" ht="15.75" customHeight="1">
      <c r="A145" s="186" t="s">
        <v>543</v>
      </c>
      <c r="B145" s="144" t="s">
        <v>554</v>
      </c>
      <c r="C145" s="122"/>
      <c r="D145" s="122"/>
    </row>
    <row r="146" spans="1:4" ht="15.75" customHeight="1">
      <c r="A146" s="143" t="s">
        <v>431</v>
      </c>
      <c r="B146" s="144" t="s">
        <v>555</v>
      </c>
      <c r="C146" s="122"/>
      <c r="D146" s="122"/>
    </row>
    <row r="147" spans="1:4" ht="15.75" customHeight="1">
      <c r="A147" s="65" t="s">
        <v>556</v>
      </c>
      <c r="B147" s="190" t="s">
        <v>557</v>
      </c>
      <c r="C147" s="185" t="s">
        <v>700</v>
      </c>
      <c r="D147" s="185" t="s">
        <v>429</v>
      </c>
    </row>
    <row r="148" spans="1:4" ht="15.75" customHeight="1">
      <c r="A148" s="143" t="s">
        <v>431</v>
      </c>
      <c r="B148" s="148" t="s">
        <v>558</v>
      </c>
      <c r="C148" s="122">
        <v>5568000</v>
      </c>
      <c r="D148" s="122">
        <v>5568000</v>
      </c>
    </row>
    <row r="149" spans="1:4" ht="15.75" customHeight="1">
      <c r="A149" s="143" t="s">
        <v>431</v>
      </c>
      <c r="B149" s="148" t="s">
        <v>559</v>
      </c>
      <c r="C149" s="122">
        <v>5568000</v>
      </c>
      <c r="D149" s="122">
        <v>5568000</v>
      </c>
    </row>
    <row r="150" spans="1:4" ht="15.75" customHeight="1">
      <c r="A150" s="186" t="s">
        <v>543</v>
      </c>
      <c r="B150" s="148" t="s">
        <v>560</v>
      </c>
      <c r="C150" s="122">
        <v>5568000</v>
      </c>
      <c r="D150" s="122">
        <v>5568000</v>
      </c>
    </row>
    <row r="151" spans="1:4" ht="15.75" customHeight="1">
      <c r="A151" s="186" t="s">
        <v>543</v>
      </c>
      <c r="B151" s="148" t="s">
        <v>561</v>
      </c>
      <c r="C151" s="122"/>
      <c r="D151" s="122"/>
    </row>
    <row r="152" spans="1:4" ht="15.75" customHeight="1">
      <c r="A152" s="143" t="s">
        <v>431</v>
      </c>
      <c r="B152" s="148" t="s">
        <v>562</v>
      </c>
      <c r="C152" s="122"/>
      <c r="D152" s="122"/>
    </row>
    <row r="153" spans="1:4" ht="15.75" customHeight="1">
      <c r="A153" s="186" t="s">
        <v>543</v>
      </c>
      <c r="B153" s="148" t="s">
        <v>560</v>
      </c>
      <c r="C153" s="122"/>
      <c r="D153" s="122"/>
    </row>
    <row r="154" spans="1:4" ht="15.75" customHeight="1">
      <c r="A154" s="186" t="s">
        <v>543</v>
      </c>
      <c r="B154" s="148" t="s">
        <v>561</v>
      </c>
      <c r="C154" s="122"/>
      <c r="D154" s="122"/>
    </row>
    <row r="155" spans="1:4" ht="15.75" customHeight="1">
      <c r="A155" s="143" t="s">
        <v>431</v>
      </c>
      <c r="B155" s="148" t="s">
        <v>563</v>
      </c>
      <c r="C155" s="122">
        <v>5568000</v>
      </c>
      <c r="D155" s="122">
        <v>5525526</v>
      </c>
    </row>
    <row r="156" spans="1:4" ht="15.75" customHeight="1">
      <c r="A156" s="186" t="s">
        <v>543</v>
      </c>
      <c r="B156" s="148" t="s">
        <v>560</v>
      </c>
      <c r="C156" s="122">
        <v>5568000</v>
      </c>
      <c r="D156" s="122">
        <v>5525526</v>
      </c>
    </row>
    <row r="157" spans="1:4" ht="15.75" customHeight="1">
      <c r="A157" s="186" t="s">
        <v>543</v>
      </c>
      <c r="B157" s="148" t="s">
        <v>561</v>
      </c>
      <c r="C157" s="122"/>
      <c r="D157" s="122"/>
    </row>
    <row r="158" spans="1:4" ht="15.75" customHeight="1">
      <c r="A158" s="143" t="s">
        <v>564</v>
      </c>
      <c r="B158" s="148" t="s">
        <v>565</v>
      </c>
      <c r="C158" s="122">
        <v>10000</v>
      </c>
      <c r="D158" s="122">
        <v>10000</v>
      </c>
    </row>
    <row r="159" spans="1:4" ht="15.75" customHeight="1">
      <c r="A159" s="65" t="s">
        <v>566</v>
      </c>
      <c r="B159" s="190" t="s">
        <v>567</v>
      </c>
      <c r="C159" s="122">
        <v>0</v>
      </c>
      <c r="D159" s="122"/>
    </row>
    <row r="160" spans="1:4" ht="15.75" customHeight="1">
      <c r="A160" s="143" t="s">
        <v>431</v>
      </c>
      <c r="B160" s="148" t="s">
        <v>568</v>
      </c>
      <c r="C160" s="122">
        <v>15013122301</v>
      </c>
      <c r="D160" s="122">
        <v>13633915177</v>
      </c>
    </row>
    <row r="161" spans="1:4" ht="15.75" customHeight="1">
      <c r="A161" s="143" t="s">
        <v>431</v>
      </c>
      <c r="B161" s="148" t="s">
        <v>569</v>
      </c>
      <c r="C161" s="122">
        <v>3684066865</v>
      </c>
      <c r="D161" s="122">
        <v>3098213858</v>
      </c>
    </row>
    <row r="162" spans="1:4" ht="15.75" customHeight="1">
      <c r="A162" s="143" t="s">
        <v>431</v>
      </c>
      <c r="B162" s="148" t="s">
        <v>570</v>
      </c>
      <c r="C162" s="122">
        <v>0</v>
      </c>
      <c r="D162" s="122">
        <v>0</v>
      </c>
    </row>
    <row r="163" spans="1:4" ht="15.75" customHeight="1">
      <c r="A163" s="143" t="s">
        <v>564</v>
      </c>
      <c r="B163" s="148" t="s">
        <v>571</v>
      </c>
      <c r="C163" s="122"/>
      <c r="D163" s="122"/>
    </row>
    <row r="164" spans="1:4" ht="15.75" customHeight="1">
      <c r="A164" s="65" t="s">
        <v>572</v>
      </c>
      <c r="B164" s="191" t="s">
        <v>573</v>
      </c>
      <c r="C164" s="118"/>
      <c r="D164" s="118"/>
    </row>
    <row r="165" spans="1:4" ht="15.75" customHeight="1">
      <c r="A165" s="143"/>
      <c r="B165" s="191" t="s">
        <v>574</v>
      </c>
      <c r="C165" s="122"/>
      <c r="D165" s="122"/>
    </row>
    <row r="166" spans="1:4" ht="15.75" customHeight="1">
      <c r="A166" s="145"/>
      <c r="B166" s="192"/>
      <c r="C166" s="177"/>
      <c r="D166" s="177"/>
    </row>
    <row r="167" spans="1:4" ht="15.75" customHeight="1">
      <c r="A167" s="65">
        <v>23</v>
      </c>
      <c r="B167" s="150" t="s">
        <v>575</v>
      </c>
      <c r="C167" s="138" t="s">
        <v>700</v>
      </c>
      <c r="D167" s="138" t="s">
        <v>429</v>
      </c>
    </row>
    <row r="168" spans="1:4" ht="15.75" customHeight="1">
      <c r="A168" s="143" t="s">
        <v>431</v>
      </c>
      <c r="B168" s="151" t="s">
        <v>576</v>
      </c>
      <c r="C168" s="122"/>
      <c r="D168" s="122"/>
    </row>
    <row r="169" spans="1:4" ht="15.75" customHeight="1">
      <c r="A169" s="143" t="s">
        <v>431</v>
      </c>
      <c r="B169" s="151" t="s">
        <v>577</v>
      </c>
      <c r="C169" s="122"/>
      <c r="D169" s="122"/>
    </row>
    <row r="170" spans="1:4" ht="15.75" customHeight="1">
      <c r="A170" s="145" t="s">
        <v>431</v>
      </c>
      <c r="B170" s="192" t="s">
        <v>578</v>
      </c>
      <c r="C170" s="177"/>
      <c r="D170" s="177"/>
    </row>
    <row r="171" spans="1:4" ht="15.75" customHeight="1">
      <c r="A171" s="140">
        <v>24</v>
      </c>
      <c r="B171" s="141" t="s">
        <v>579</v>
      </c>
      <c r="C171" s="138" t="s">
        <v>700</v>
      </c>
      <c r="D171" s="138" t="s">
        <v>429</v>
      </c>
    </row>
    <row r="172" spans="1:4" ht="15.75" customHeight="1">
      <c r="A172" s="193">
        <v>1</v>
      </c>
      <c r="B172" s="151" t="s">
        <v>580</v>
      </c>
      <c r="C172" s="118"/>
      <c r="D172" s="118"/>
    </row>
    <row r="173" spans="1:4" ht="15.75" customHeight="1">
      <c r="A173" s="143" t="s">
        <v>431</v>
      </c>
      <c r="B173" s="151" t="s">
        <v>581</v>
      </c>
      <c r="C173" s="122"/>
      <c r="D173" s="122"/>
    </row>
    <row r="174" spans="1:4" ht="15.75" customHeight="1">
      <c r="A174" s="143" t="s">
        <v>431</v>
      </c>
      <c r="B174" s="151" t="s">
        <v>582</v>
      </c>
      <c r="C174" s="122"/>
      <c r="D174" s="122"/>
    </row>
    <row r="175" spans="1:4" ht="15.75" customHeight="1">
      <c r="A175" s="193">
        <v>2</v>
      </c>
      <c r="B175" s="151" t="s">
        <v>583</v>
      </c>
      <c r="C175" s="122"/>
      <c r="D175" s="122"/>
    </row>
    <row r="176" spans="1:4" ht="15.75" customHeight="1">
      <c r="A176" s="143"/>
      <c r="B176" s="151" t="s">
        <v>584</v>
      </c>
      <c r="C176" s="122"/>
      <c r="D176" s="122"/>
    </row>
    <row r="177" spans="1:4" ht="15.75" customHeight="1">
      <c r="A177" s="143" t="s">
        <v>431</v>
      </c>
      <c r="B177" s="151" t="s">
        <v>585</v>
      </c>
      <c r="C177" s="122"/>
      <c r="D177" s="122"/>
    </row>
    <row r="178" spans="1:4" ht="15.75" customHeight="1">
      <c r="A178" s="143" t="s">
        <v>431</v>
      </c>
      <c r="B178" s="151" t="s">
        <v>586</v>
      </c>
      <c r="C178" s="122"/>
      <c r="D178" s="122"/>
    </row>
    <row r="179" spans="1:4" ht="15.75" customHeight="1">
      <c r="A179" s="145" t="s">
        <v>431</v>
      </c>
      <c r="B179" s="192" t="s">
        <v>587</v>
      </c>
      <c r="C179" s="128"/>
      <c r="D179" s="128"/>
    </row>
    <row r="180" spans="1:4" ht="15.75" customHeight="1">
      <c r="A180" s="194"/>
      <c r="B180" s="195"/>
      <c r="C180" s="196"/>
      <c r="D180" s="196"/>
    </row>
    <row r="181" spans="1:4" ht="15.75" customHeight="1">
      <c r="A181" s="77" t="s">
        <v>588</v>
      </c>
      <c r="B181" s="220" t="s">
        <v>589</v>
      </c>
      <c r="C181" s="220"/>
      <c r="D181" s="220"/>
    </row>
    <row r="182" spans="1:4" ht="15.75" customHeight="1">
      <c r="A182" s="197"/>
      <c r="B182" s="198"/>
      <c r="C182" s="199"/>
      <c r="D182" s="199"/>
    </row>
    <row r="183" spans="1:4" ht="15.75" customHeight="1">
      <c r="A183" s="140">
        <v>25</v>
      </c>
      <c r="B183" s="141" t="s">
        <v>590</v>
      </c>
      <c r="C183" s="200" t="s">
        <v>229</v>
      </c>
      <c r="D183" s="200" t="s">
        <v>702</v>
      </c>
    </row>
    <row r="184" spans="1:4" ht="15.75" customHeight="1">
      <c r="A184" s="143" t="s">
        <v>431</v>
      </c>
      <c r="B184" s="151" t="s">
        <v>591</v>
      </c>
      <c r="C184" s="122">
        <v>167575472113</v>
      </c>
      <c r="D184" s="122">
        <v>180500134580</v>
      </c>
    </row>
    <row r="185" spans="1:4" ht="15.75" customHeight="1">
      <c r="A185" s="143" t="s">
        <v>431</v>
      </c>
      <c r="B185" s="151" t="s">
        <v>592</v>
      </c>
      <c r="C185" s="122">
        <v>112268467996</v>
      </c>
      <c r="D185" s="122">
        <v>138352845491</v>
      </c>
    </row>
    <row r="186" spans="1:4" ht="15.75" customHeight="1">
      <c r="A186" s="143" t="s">
        <v>431</v>
      </c>
      <c r="B186" s="151" t="s">
        <v>593</v>
      </c>
      <c r="C186" s="122"/>
      <c r="D186" s="122"/>
    </row>
    <row r="187" spans="1:4" ht="15.75" customHeight="1">
      <c r="A187" s="186" t="s">
        <v>543</v>
      </c>
      <c r="B187" s="151" t="s">
        <v>594</v>
      </c>
      <c r="C187" s="122"/>
      <c r="D187" s="122"/>
    </row>
    <row r="188" spans="1:4" ht="15.75" customHeight="1">
      <c r="A188" s="143"/>
      <c r="B188" s="151" t="s">
        <v>595</v>
      </c>
      <c r="C188" s="122"/>
      <c r="D188" s="154"/>
    </row>
    <row r="189" spans="1:4" ht="15.75" customHeight="1">
      <c r="A189" s="186"/>
      <c r="B189" s="151" t="s">
        <v>596</v>
      </c>
      <c r="C189" s="122"/>
      <c r="D189" s="154"/>
    </row>
    <row r="190" spans="1:4" ht="15.75" customHeight="1">
      <c r="A190" s="145"/>
      <c r="B190" s="157" t="s">
        <v>460</v>
      </c>
      <c r="C190" s="128">
        <v>279843940109</v>
      </c>
      <c r="D190" s="128">
        <v>318852980071</v>
      </c>
    </row>
    <row r="191" spans="1:4" ht="15.75" customHeight="1">
      <c r="A191" s="65">
        <v>26</v>
      </c>
      <c r="B191" s="160" t="s">
        <v>597</v>
      </c>
      <c r="C191" s="138" t="s">
        <v>229</v>
      </c>
      <c r="D191" s="138" t="s">
        <v>702</v>
      </c>
    </row>
    <row r="192" spans="1:4" ht="15.75" customHeight="1">
      <c r="A192" s="166"/>
      <c r="B192" s="161" t="s">
        <v>598</v>
      </c>
      <c r="C192" s="118"/>
      <c r="D192" s="118"/>
    </row>
    <row r="193" spans="1:4" ht="15.75" customHeight="1">
      <c r="A193" s="143" t="s">
        <v>431</v>
      </c>
      <c r="B193" s="161" t="s">
        <v>599</v>
      </c>
      <c r="C193" s="118"/>
      <c r="D193" s="118"/>
    </row>
    <row r="194" spans="1:4" ht="15.75" customHeight="1">
      <c r="A194" s="143" t="s">
        <v>431</v>
      </c>
      <c r="B194" s="161" t="s">
        <v>600</v>
      </c>
      <c r="C194" s="118"/>
      <c r="D194" s="118"/>
    </row>
    <row r="195" spans="1:4" ht="15.75" customHeight="1">
      <c r="A195" s="143" t="s">
        <v>431</v>
      </c>
      <c r="B195" s="161" t="s">
        <v>601</v>
      </c>
      <c r="C195" s="118"/>
      <c r="D195" s="118"/>
    </row>
    <row r="196" spans="1:4" ht="15.75" customHeight="1">
      <c r="A196" s="143" t="s">
        <v>431</v>
      </c>
      <c r="B196" s="161" t="s">
        <v>602</v>
      </c>
      <c r="C196" s="118"/>
      <c r="D196" s="118"/>
    </row>
    <row r="197" spans="1:4" ht="15.75" customHeight="1">
      <c r="A197" s="143" t="s">
        <v>431</v>
      </c>
      <c r="B197" s="161" t="s">
        <v>603</v>
      </c>
      <c r="C197" s="118"/>
      <c r="D197" s="118"/>
    </row>
    <row r="198" spans="1:4" ht="15.75" customHeight="1">
      <c r="A198" s="145"/>
      <c r="B198" s="157" t="s">
        <v>460</v>
      </c>
      <c r="C198" s="128">
        <v>0</v>
      </c>
      <c r="D198" s="128">
        <v>0</v>
      </c>
    </row>
    <row r="199" spans="1:4" ht="15.75" customHeight="1">
      <c r="A199" s="65">
        <v>27</v>
      </c>
      <c r="B199" s="160" t="s">
        <v>604</v>
      </c>
      <c r="C199" s="138" t="s">
        <v>229</v>
      </c>
      <c r="D199" s="138" t="s">
        <v>702</v>
      </c>
    </row>
    <row r="200" spans="1:4" ht="15.75" customHeight="1">
      <c r="A200" s="143" t="s">
        <v>431</v>
      </c>
      <c r="B200" s="161" t="s">
        <v>605</v>
      </c>
      <c r="C200" s="122">
        <v>167575472113</v>
      </c>
      <c r="D200" s="122">
        <v>180500134580</v>
      </c>
    </row>
    <row r="201" spans="1:4" ht="15.75" customHeight="1">
      <c r="A201" s="145" t="s">
        <v>431</v>
      </c>
      <c r="B201" s="161" t="s">
        <v>606</v>
      </c>
      <c r="C201" s="122">
        <v>112268467996</v>
      </c>
      <c r="D201" s="122">
        <v>138352845491</v>
      </c>
    </row>
    <row r="202" spans="1:4" ht="15.75" customHeight="1">
      <c r="A202" s="140">
        <v>28</v>
      </c>
      <c r="B202" s="160" t="s">
        <v>607</v>
      </c>
      <c r="C202" s="138" t="s">
        <v>229</v>
      </c>
      <c r="D202" s="138" t="s">
        <v>702</v>
      </c>
    </row>
    <row r="203" spans="1:4" ht="15.75" customHeight="1">
      <c r="A203" s="143" t="s">
        <v>431</v>
      </c>
      <c r="B203" s="161" t="s">
        <v>608</v>
      </c>
      <c r="C203" s="122">
        <v>164060278631</v>
      </c>
      <c r="D203" s="122">
        <v>174326928551</v>
      </c>
    </row>
    <row r="204" spans="1:4" ht="15.75" customHeight="1">
      <c r="A204" s="143" t="s">
        <v>431</v>
      </c>
      <c r="B204" s="161" t="s">
        <v>609</v>
      </c>
      <c r="C204" s="122"/>
      <c r="D204" s="118"/>
    </row>
    <row r="205" spans="1:4" ht="15.75" customHeight="1">
      <c r="A205" s="143" t="s">
        <v>431</v>
      </c>
      <c r="B205" s="161" t="s">
        <v>610</v>
      </c>
      <c r="C205" s="122">
        <v>103385056486</v>
      </c>
      <c r="D205" s="122">
        <v>119426755475</v>
      </c>
    </row>
    <row r="206" spans="1:4" ht="15.75" customHeight="1">
      <c r="A206" s="143" t="s">
        <v>431</v>
      </c>
      <c r="B206" s="161" t="s">
        <v>611</v>
      </c>
      <c r="C206" s="122"/>
      <c r="D206" s="118"/>
    </row>
    <row r="207" spans="1:4" ht="15.75" customHeight="1">
      <c r="A207" s="143" t="s">
        <v>431</v>
      </c>
      <c r="B207" s="161" t="s">
        <v>612</v>
      </c>
      <c r="C207" s="122"/>
      <c r="D207" s="118"/>
    </row>
    <row r="208" spans="1:4" ht="15.75" customHeight="1">
      <c r="A208" s="143" t="s">
        <v>431</v>
      </c>
      <c r="B208" s="161" t="s">
        <v>613</v>
      </c>
      <c r="C208" s="122"/>
      <c r="D208" s="118"/>
    </row>
    <row r="209" spans="1:4" ht="15.75" customHeight="1">
      <c r="A209" s="143" t="s">
        <v>431</v>
      </c>
      <c r="B209" s="161" t="s">
        <v>614</v>
      </c>
      <c r="C209" s="122"/>
      <c r="D209" s="118"/>
    </row>
    <row r="210" spans="1:4" ht="15.75" customHeight="1">
      <c r="A210" s="143" t="s">
        <v>431</v>
      </c>
      <c r="B210" s="161" t="s">
        <v>615</v>
      </c>
      <c r="C210" s="122"/>
      <c r="D210" s="118"/>
    </row>
    <row r="211" spans="1:4" ht="15.75" customHeight="1">
      <c r="A211" s="168"/>
      <c r="B211" s="169" t="s">
        <v>460</v>
      </c>
      <c r="C211" s="118">
        <v>267445335117</v>
      </c>
      <c r="D211" s="118">
        <v>293753684026</v>
      </c>
    </row>
    <row r="212" spans="1:4" ht="15.75" customHeight="1">
      <c r="A212" s="140">
        <v>29</v>
      </c>
      <c r="B212" s="150" t="s">
        <v>616</v>
      </c>
      <c r="C212" s="138" t="s">
        <v>229</v>
      </c>
      <c r="D212" s="138" t="s">
        <v>702</v>
      </c>
    </row>
    <row r="213" spans="1:4" ht="15.75" customHeight="1">
      <c r="A213" s="143" t="s">
        <v>431</v>
      </c>
      <c r="B213" s="144" t="s">
        <v>617</v>
      </c>
      <c r="C213" s="122">
        <v>33855595</v>
      </c>
      <c r="D213" s="122">
        <v>288349528</v>
      </c>
    </row>
    <row r="214" spans="1:4" ht="15.75" customHeight="1">
      <c r="A214" s="143" t="s">
        <v>431</v>
      </c>
      <c r="B214" s="144" t="s">
        <v>618</v>
      </c>
      <c r="C214" s="122">
        <v>0</v>
      </c>
      <c r="D214" s="122">
        <v>0</v>
      </c>
    </row>
    <row r="215" spans="1:4" ht="15.75" customHeight="1">
      <c r="A215" s="143" t="s">
        <v>431</v>
      </c>
      <c r="B215" s="144" t="s">
        <v>619</v>
      </c>
      <c r="C215" s="122">
        <v>14050000</v>
      </c>
      <c r="D215" s="122">
        <v>165413600</v>
      </c>
    </row>
    <row r="216" spans="1:4" ht="15.75" customHeight="1">
      <c r="A216" s="143" t="s">
        <v>431</v>
      </c>
      <c r="B216" s="144" t="s">
        <v>620</v>
      </c>
      <c r="C216" s="122">
        <v>0</v>
      </c>
      <c r="D216" s="122"/>
    </row>
    <row r="217" spans="1:4" ht="15.75" customHeight="1">
      <c r="A217" s="143" t="s">
        <v>431</v>
      </c>
      <c r="B217" s="171" t="s">
        <v>621</v>
      </c>
      <c r="C217" s="122">
        <v>0</v>
      </c>
      <c r="D217" s="154"/>
    </row>
    <row r="218" spans="1:4" ht="15.75" customHeight="1">
      <c r="A218" s="143" t="s">
        <v>431</v>
      </c>
      <c r="B218" s="171" t="s">
        <v>622</v>
      </c>
      <c r="C218" s="122">
        <v>0</v>
      </c>
      <c r="D218" s="154"/>
    </row>
    <row r="219" spans="1:4" ht="15.75" customHeight="1">
      <c r="A219" s="143" t="s">
        <v>431</v>
      </c>
      <c r="B219" s="171" t="s">
        <v>623</v>
      </c>
      <c r="C219" s="122">
        <v>0</v>
      </c>
      <c r="D219" s="154"/>
    </row>
    <row r="220" spans="1:4" ht="15.75" customHeight="1">
      <c r="A220" s="143" t="s">
        <v>431</v>
      </c>
      <c r="B220" s="171" t="s">
        <v>624</v>
      </c>
      <c r="C220" s="122">
        <v>0</v>
      </c>
      <c r="D220" s="154"/>
    </row>
    <row r="221" spans="1:4" ht="15.75" customHeight="1">
      <c r="A221" s="145"/>
      <c r="B221" s="169" t="s">
        <v>460</v>
      </c>
      <c r="C221" s="222">
        <v>47905595</v>
      </c>
      <c r="D221" s="203">
        <v>453763128</v>
      </c>
    </row>
    <row r="222" spans="1:4" ht="15.75" customHeight="1">
      <c r="A222" s="140">
        <v>30</v>
      </c>
      <c r="B222" s="202" t="s">
        <v>625</v>
      </c>
      <c r="C222" s="138" t="s">
        <v>229</v>
      </c>
      <c r="D222" s="138" t="s">
        <v>702</v>
      </c>
    </row>
    <row r="223" spans="1:4" ht="15.75" customHeight="1">
      <c r="A223" s="143" t="s">
        <v>431</v>
      </c>
      <c r="B223" s="144" t="s">
        <v>626</v>
      </c>
      <c r="C223" s="122">
        <v>1420891985</v>
      </c>
      <c r="D223" s="122">
        <v>939607193</v>
      </c>
    </row>
    <row r="224" spans="1:4" ht="15.75" customHeight="1">
      <c r="A224" s="143" t="s">
        <v>431</v>
      </c>
      <c r="B224" s="144" t="s">
        <v>627</v>
      </c>
      <c r="C224" s="122">
        <v>0</v>
      </c>
      <c r="D224" s="122"/>
    </row>
    <row r="225" spans="1:4" ht="15.75" customHeight="1">
      <c r="A225" s="143" t="s">
        <v>431</v>
      </c>
      <c r="B225" s="144" t="s">
        <v>628</v>
      </c>
      <c r="C225" s="122">
        <v>1510079821</v>
      </c>
      <c r="D225" s="122"/>
    </row>
    <row r="226" spans="1:4" ht="15.75" customHeight="1">
      <c r="A226" s="143" t="s">
        <v>431</v>
      </c>
      <c r="B226" s="144" t="s">
        <v>629</v>
      </c>
      <c r="C226" s="122">
        <v>0</v>
      </c>
      <c r="D226" s="118"/>
    </row>
    <row r="227" spans="1:4" ht="15.75" customHeight="1">
      <c r="A227" s="143" t="s">
        <v>431</v>
      </c>
      <c r="B227" s="171" t="s">
        <v>630</v>
      </c>
      <c r="C227" s="122">
        <v>0</v>
      </c>
      <c r="D227" s="203"/>
    </row>
    <row r="228" spans="1:4" ht="15.75" customHeight="1">
      <c r="A228" s="143" t="s">
        <v>431</v>
      </c>
      <c r="B228" s="171" t="s">
        <v>631</v>
      </c>
      <c r="C228" s="122">
        <v>0</v>
      </c>
      <c r="D228" s="203"/>
    </row>
    <row r="229" spans="1:4" ht="15.75" customHeight="1">
      <c r="A229" s="143" t="s">
        <v>431</v>
      </c>
      <c r="B229" s="171" t="s">
        <v>632</v>
      </c>
      <c r="C229" s="122">
        <v>-1756697684</v>
      </c>
      <c r="D229" s="154">
        <v>1151468440</v>
      </c>
    </row>
    <row r="230" spans="1:4" ht="15.75" customHeight="1">
      <c r="A230" s="143" t="s">
        <v>431</v>
      </c>
      <c r="B230" s="171" t="s">
        <v>633</v>
      </c>
      <c r="C230" s="122">
        <v>495853</v>
      </c>
      <c r="D230" s="154">
        <v>0</v>
      </c>
    </row>
    <row r="231" spans="1:4" ht="15.75" customHeight="1">
      <c r="A231" s="145"/>
      <c r="B231" s="174" t="s">
        <v>435</v>
      </c>
      <c r="C231" s="128">
        <v>1174769975</v>
      </c>
      <c r="D231" s="128">
        <v>2091075633</v>
      </c>
    </row>
    <row r="232" spans="1:4" ht="15.75" customHeight="1">
      <c r="A232" s="140">
        <v>31</v>
      </c>
      <c r="B232" s="141" t="s">
        <v>634</v>
      </c>
      <c r="C232" s="138" t="s">
        <v>229</v>
      </c>
      <c r="D232" s="138" t="s">
        <v>702</v>
      </c>
    </row>
    <row r="233" spans="1:4" ht="15.75" customHeight="1">
      <c r="A233" s="143" t="s">
        <v>431</v>
      </c>
      <c r="B233" s="144" t="s">
        <v>635</v>
      </c>
      <c r="C233" s="122">
        <v>0</v>
      </c>
      <c r="D233" s="122">
        <v>2133753289</v>
      </c>
    </row>
    <row r="234" spans="1:4" ht="15.75" customHeight="1">
      <c r="A234" s="143" t="s">
        <v>431</v>
      </c>
      <c r="B234" s="144" t="s">
        <v>636</v>
      </c>
      <c r="C234" s="122">
        <v>0</v>
      </c>
      <c r="D234" s="122"/>
    </row>
    <row r="235" spans="1:4" ht="15.75" customHeight="1">
      <c r="A235" s="152"/>
      <c r="B235" s="171" t="s">
        <v>637</v>
      </c>
      <c r="C235" s="122">
        <v>521870</v>
      </c>
      <c r="D235" s="154"/>
    </row>
    <row r="236" spans="1:4" ht="15.75" customHeight="1">
      <c r="A236" s="145" t="s">
        <v>431</v>
      </c>
      <c r="B236" s="176" t="s">
        <v>638</v>
      </c>
      <c r="C236" s="203">
        <v>521870</v>
      </c>
      <c r="D236" s="203">
        <v>2133753289</v>
      </c>
    </row>
    <row r="237" spans="1:4" ht="15.75" customHeight="1">
      <c r="A237" s="140">
        <v>32</v>
      </c>
      <c r="B237" s="141" t="s">
        <v>639</v>
      </c>
      <c r="C237" s="138" t="s">
        <v>229</v>
      </c>
      <c r="D237" s="138" t="s">
        <v>702</v>
      </c>
    </row>
    <row r="238" spans="1:4" ht="15.75" customHeight="1">
      <c r="A238" s="143" t="s">
        <v>431</v>
      </c>
      <c r="B238" s="144" t="s">
        <v>640</v>
      </c>
      <c r="C238" s="122">
        <v>0</v>
      </c>
      <c r="D238" s="122"/>
    </row>
    <row r="239" spans="1:4" ht="15.75" customHeight="1">
      <c r="A239" s="186"/>
      <c r="B239" s="144" t="s">
        <v>531</v>
      </c>
      <c r="C239" s="122">
        <v>0</v>
      </c>
      <c r="D239" s="122"/>
    </row>
    <row r="240" spans="1:4" ht="15.75" customHeight="1">
      <c r="A240" s="143" t="s">
        <v>431</v>
      </c>
      <c r="B240" s="144" t="s">
        <v>641</v>
      </c>
      <c r="C240" s="122">
        <v>42959309</v>
      </c>
      <c r="D240" s="122">
        <v>94983437</v>
      </c>
    </row>
    <row r="241" spans="1:4" ht="15.75" customHeight="1">
      <c r="A241" s="186"/>
      <c r="B241" s="144" t="s">
        <v>642</v>
      </c>
      <c r="C241" s="122"/>
      <c r="D241" s="122"/>
    </row>
    <row r="242" spans="1:4" ht="15.75" customHeight="1">
      <c r="A242" s="143" t="s">
        <v>431</v>
      </c>
      <c r="B242" s="144" t="s">
        <v>643</v>
      </c>
      <c r="C242" s="122"/>
      <c r="D242" s="122"/>
    </row>
    <row r="243" spans="1:4" ht="15.75" customHeight="1">
      <c r="A243" s="143"/>
      <c r="B243" s="170" t="s">
        <v>526</v>
      </c>
      <c r="C243" s="122"/>
      <c r="D243" s="204"/>
    </row>
    <row r="244" spans="1:4" ht="15.75" customHeight="1">
      <c r="A244" s="143" t="s">
        <v>431</v>
      </c>
      <c r="B244" s="170" t="s">
        <v>644</v>
      </c>
      <c r="C244" s="122"/>
      <c r="D244" s="204"/>
    </row>
    <row r="245" spans="1:4" ht="15.75" customHeight="1">
      <c r="A245" s="143"/>
      <c r="B245" s="170" t="s">
        <v>645</v>
      </c>
      <c r="C245" s="122"/>
      <c r="D245" s="204"/>
    </row>
    <row r="246" spans="1:4" ht="15.75" customHeight="1">
      <c r="A246" s="143" t="s">
        <v>431</v>
      </c>
      <c r="B246" s="170" t="s">
        <v>646</v>
      </c>
      <c r="C246" s="122"/>
      <c r="D246" s="204"/>
    </row>
    <row r="247" spans="1:4" ht="15.75" customHeight="1">
      <c r="A247" s="186"/>
      <c r="B247" s="205" t="s">
        <v>647</v>
      </c>
      <c r="C247" s="122"/>
      <c r="D247" s="142"/>
    </row>
    <row r="248" spans="1:4" ht="15.75" customHeight="1">
      <c r="A248" s="143" t="s">
        <v>431</v>
      </c>
      <c r="B248" s="144" t="s">
        <v>648</v>
      </c>
      <c r="C248" s="118">
        <v>42959309</v>
      </c>
      <c r="D248" s="118">
        <v>94983437</v>
      </c>
    </row>
    <row r="249" spans="1:4" ht="15.75" customHeight="1">
      <c r="A249" s="145" t="s">
        <v>431</v>
      </c>
      <c r="B249" s="176" t="s">
        <v>649</v>
      </c>
      <c r="C249" s="206"/>
      <c r="D249" s="177"/>
    </row>
    <row r="250" spans="1:4" ht="15.75" customHeight="1">
      <c r="A250" s="140">
        <v>33</v>
      </c>
      <c r="B250" s="141" t="s">
        <v>650</v>
      </c>
      <c r="C250" s="138" t="s">
        <v>229</v>
      </c>
      <c r="D250" s="138" t="s">
        <v>702</v>
      </c>
    </row>
    <row r="251" spans="1:4" ht="15.75" customHeight="1">
      <c r="A251" s="143" t="s">
        <v>431</v>
      </c>
      <c r="B251" s="144" t="s">
        <v>651</v>
      </c>
      <c r="C251" s="122">
        <v>64278403989</v>
      </c>
      <c r="D251" s="122">
        <v>65218840893</v>
      </c>
    </row>
    <row r="252" spans="1:4" ht="15.75" customHeight="1">
      <c r="A252" s="143" t="s">
        <v>431</v>
      </c>
      <c r="B252" s="144" t="s">
        <v>652</v>
      </c>
      <c r="C252" s="122">
        <v>980460148</v>
      </c>
      <c r="D252" s="122">
        <v>717083491</v>
      </c>
    </row>
    <row r="253" spans="1:4" ht="15.75" customHeight="1">
      <c r="A253" s="143" t="s">
        <v>431</v>
      </c>
      <c r="B253" s="144" t="s">
        <v>653</v>
      </c>
      <c r="C253" s="122">
        <v>24710712526</v>
      </c>
      <c r="D253" s="122">
        <v>27569787777</v>
      </c>
    </row>
    <row r="254" spans="1:4" ht="15.75" customHeight="1">
      <c r="A254" s="143" t="s">
        <v>431</v>
      </c>
      <c r="B254" s="144" t="s">
        <v>654</v>
      </c>
      <c r="C254" s="122">
        <v>8300315617</v>
      </c>
      <c r="D254" s="122">
        <v>7539250963</v>
      </c>
    </row>
    <row r="255" spans="1:4" ht="15.75" customHeight="1">
      <c r="A255" s="143" t="s">
        <v>431</v>
      </c>
      <c r="B255" s="144" t="s">
        <v>655</v>
      </c>
      <c r="C255" s="122">
        <v>6493926303</v>
      </c>
      <c r="D255" s="122">
        <v>12602034384</v>
      </c>
    </row>
    <row r="256" spans="1:4" ht="15.75" customHeight="1">
      <c r="A256" s="143" t="s">
        <v>431</v>
      </c>
      <c r="B256" s="144" t="s">
        <v>656</v>
      </c>
      <c r="C256" s="122">
        <v>19449941158</v>
      </c>
      <c r="D256" s="122">
        <v>16592836233</v>
      </c>
    </row>
    <row r="257" spans="1:4" ht="15.75" customHeight="1">
      <c r="A257" s="145"/>
      <c r="B257" s="71" t="s">
        <v>435</v>
      </c>
      <c r="C257" s="128">
        <v>124213759741</v>
      </c>
      <c r="D257" s="128">
        <v>130239833741</v>
      </c>
    </row>
    <row r="258" spans="1:4" ht="15.75" customHeight="1">
      <c r="A258" s="194"/>
      <c r="B258" s="207"/>
      <c r="C258" s="196"/>
      <c r="D258" s="196"/>
    </row>
    <row r="259" spans="1:4" ht="15.75" customHeight="1">
      <c r="A259" s="77" t="s">
        <v>657</v>
      </c>
      <c r="B259" s="1" t="s">
        <v>658</v>
      </c>
      <c r="C259" s="1"/>
      <c r="D259" s="1"/>
    </row>
    <row r="260" spans="1:4" ht="15.75" customHeight="1">
      <c r="A260" s="197"/>
      <c r="B260" s="208"/>
      <c r="C260" s="209"/>
      <c r="D260" s="209"/>
    </row>
    <row r="261" spans="1:4" ht="15.75" customHeight="1">
      <c r="A261" s="140">
        <v>34</v>
      </c>
      <c r="B261" s="210" t="s">
        <v>659</v>
      </c>
      <c r="C261" s="138" t="s">
        <v>229</v>
      </c>
      <c r="D261" s="138" t="s">
        <v>702</v>
      </c>
    </row>
    <row r="262" spans="1:4" ht="15.75" customHeight="1">
      <c r="A262" s="143"/>
      <c r="B262" s="180" t="s">
        <v>660</v>
      </c>
      <c r="C262" s="122"/>
      <c r="D262" s="122"/>
    </row>
    <row r="263" spans="1:4" ht="15.75" customHeight="1">
      <c r="A263" s="166" t="s">
        <v>514</v>
      </c>
      <c r="B263" s="144" t="s">
        <v>661</v>
      </c>
      <c r="C263" s="122"/>
      <c r="D263" s="122"/>
    </row>
    <row r="264" spans="1:4" ht="15.75" customHeight="1">
      <c r="A264" s="143"/>
      <c r="B264" s="144" t="s">
        <v>662</v>
      </c>
      <c r="C264" s="122"/>
      <c r="D264" s="122"/>
    </row>
    <row r="265" spans="1:4" ht="15.75" customHeight="1">
      <c r="A265" s="143" t="s">
        <v>431</v>
      </c>
      <c r="B265" s="144" t="s">
        <v>663</v>
      </c>
      <c r="C265" s="122"/>
      <c r="D265" s="122"/>
    </row>
    <row r="266" spans="1:4" ht="15.75" customHeight="1">
      <c r="A266" s="143" t="s">
        <v>431</v>
      </c>
      <c r="B266" s="171" t="s">
        <v>664</v>
      </c>
      <c r="C266" s="154"/>
      <c r="D266" s="154"/>
    </row>
    <row r="267" spans="1:4" ht="15.75" customHeight="1">
      <c r="A267" s="166" t="s">
        <v>519</v>
      </c>
      <c r="B267" s="171" t="s">
        <v>665</v>
      </c>
      <c r="C267" s="154"/>
      <c r="D267" s="154"/>
    </row>
    <row r="268" spans="1:4" ht="15.75" customHeight="1">
      <c r="A268" s="143" t="s">
        <v>431</v>
      </c>
      <c r="B268" s="171" t="s">
        <v>666</v>
      </c>
      <c r="C268" s="154"/>
      <c r="D268" s="154"/>
    </row>
    <row r="269" spans="1:4" ht="15.75" customHeight="1">
      <c r="A269" s="143" t="s">
        <v>431</v>
      </c>
      <c r="B269" s="171" t="s">
        <v>667</v>
      </c>
      <c r="C269" s="154"/>
      <c r="D269" s="154"/>
    </row>
    <row r="270" spans="1:4" ht="15.75" customHeight="1">
      <c r="A270" s="152"/>
      <c r="B270" s="171" t="s">
        <v>668</v>
      </c>
      <c r="C270" s="154"/>
      <c r="D270" s="154"/>
    </row>
    <row r="271" spans="1:4" ht="15.75" customHeight="1">
      <c r="A271" s="143" t="s">
        <v>431</v>
      </c>
      <c r="B271" s="171" t="s">
        <v>669</v>
      </c>
      <c r="C271" s="154"/>
      <c r="D271" s="154"/>
    </row>
    <row r="272" spans="1:4" ht="15.75" customHeight="1">
      <c r="A272" s="152"/>
      <c r="B272" s="171" t="s">
        <v>670</v>
      </c>
      <c r="C272" s="154"/>
      <c r="D272" s="154"/>
    </row>
    <row r="273" spans="1:4" ht="15.75" customHeight="1">
      <c r="A273" s="166" t="s">
        <v>540</v>
      </c>
      <c r="B273" s="171" t="s">
        <v>671</v>
      </c>
      <c r="C273" s="154"/>
      <c r="D273" s="154"/>
    </row>
    <row r="274" spans="1:4" ht="15.75" customHeight="1">
      <c r="A274" s="152"/>
      <c r="B274" s="171" t="s">
        <v>672</v>
      </c>
      <c r="C274" s="154"/>
      <c r="D274" s="154"/>
    </row>
    <row r="275" spans="1:4" ht="15.75" customHeight="1">
      <c r="A275" s="152"/>
      <c r="B275" s="171" t="s">
        <v>673</v>
      </c>
      <c r="C275" s="154"/>
      <c r="D275" s="154"/>
    </row>
    <row r="276" spans="1:4" ht="15.75" customHeight="1">
      <c r="A276" s="201"/>
      <c r="B276" s="179"/>
      <c r="C276" s="211"/>
      <c r="D276" s="211"/>
    </row>
    <row r="277" spans="1:4" ht="15.75" customHeight="1">
      <c r="A277" s="194"/>
      <c r="B277" s="78"/>
      <c r="C277" s="212"/>
      <c r="D277" s="212"/>
    </row>
    <row r="278" spans="1:4" ht="15.75" customHeight="1">
      <c r="A278" s="77" t="s">
        <v>674</v>
      </c>
      <c r="B278" s="1" t="s">
        <v>675</v>
      </c>
      <c r="C278" s="1"/>
      <c r="D278" s="1"/>
    </row>
    <row r="279" spans="1:4" ht="15.75" customHeight="1">
      <c r="A279" s="213"/>
      <c r="B279" s="214"/>
      <c r="C279" s="215"/>
      <c r="D279" s="215"/>
    </row>
    <row r="280" spans="1:4" ht="15.75" customHeight="1">
      <c r="A280" s="216">
        <v>1</v>
      </c>
      <c r="B280" s="170" t="s">
        <v>676</v>
      </c>
      <c r="C280" s="200" t="s">
        <v>293</v>
      </c>
      <c r="D280" s="200" t="s">
        <v>702</v>
      </c>
    </row>
    <row r="281" spans="1:4" ht="15.75" customHeight="1">
      <c r="A281" s="166">
        <v>2</v>
      </c>
      <c r="B281" s="144" t="s">
        <v>677</v>
      </c>
      <c r="C281" s="118"/>
      <c r="D281" s="118"/>
    </row>
    <row r="282" spans="1:4" ht="15.75" customHeight="1">
      <c r="A282" s="166">
        <v>3</v>
      </c>
      <c r="B282" s="144" t="s">
        <v>678</v>
      </c>
      <c r="C282" s="118"/>
      <c r="D282" s="118"/>
    </row>
    <row r="283" spans="1:4" ht="15.75" customHeight="1">
      <c r="A283" s="166"/>
      <c r="B283" s="180" t="s">
        <v>679</v>
      </c>
      <c r="C283" s="118"/>
      <c r="D283" s="118"/>
    </row>
    <row r="284" spans="1:4" ht="15.75" customHeight="1">
      <c r="A284" s="166"/>
      <c r="B284" s="180" t="s">
        <v>680</v>
      </c>
      <c r="C284" s="122"/>
      <c r="D284" s="118"/>
    </row>
    <row r="285" spans="1:4" ht="15.75" customHeight="1">
      <c r="A285" s="166"/>
      <c r="B285" s="217" t="s">
        <v>681</v>
      </c>
      <c r="C285" s="122">
        <v>217000000</v>
      </c>
      <c r="D285" s="122">
        <v>186000000</v>
      </c>
    </row>
    <row r="286" spans="1:4" ht="15.75" customHeight="1">
      <c r="A286" s="166"/>
      <c r="B286" s="180" t="s">
        <v>682</v>
      </c>
      <c r="C286" s="122">
        <v>0</v>
      </c>
      <c r="D286" s="122">
        <v>0</v>
      </c>
    </row>
    <row r="287" spans="1:4" ht="15.75" customHeight="1">
      <c r="A287" s="166"/>
      <c r="B287" s="144" t="s">
        <v>683</v>
      </c>
      <c r="C287" s="122">
        <v>58760263243</v>
      </c>
      <c r="D287" s="122">
        <v>71472554503</v>
      </c>
    </row>
    <row r="288" spans="1:4" ht="15.75" customHeight="1">
      <c r="A288" s="166"/>
      <c r="B288" s="144" t="s">
        <v>684</v>
      </c>
      <c r="C288" s="122">
        <v>5239701232</v>
      </c>
      <c r="D288" s="122">
        <v>3811778768</v>
      </c>
    </row>
    <row r="289" spans="1:4" ht="15.75" customHeight="1">
      <c r="A289" s="166"/>
      <c r="B289" s="180" t="s">
        <v>685</v>
      </c>
      <c r="C289" s="218" t="s">
        <v>703</v>
      </c>
      <c r="D289" s="218" t="s">
        <v>686</v>
      </c>
    </row>
    <row r="290" spans="1:4" ht="15.75" customHeight="1">
      <c r="A290" s="166"/>
      <c r="B290" s="180" t="s">
        <v>687</v>
      </c>
      <c r="C290" s="122"/>
      <c r="D290" s="122"/>
    </row>
    <row r="291" spans="1:4" ht="15.75" customHeight="1">
      <c r="A291" s="166"/>
      <c r="B291" s="217" t="s">
        <v>682</v>
      </c>
      <c r="C291" s="122">
        <v>2352016612</v>
      </c>
      <c r="D291" s="122">
        <v>712761603</v>
      </c>
    </row>
    <row r="292" spans="1:4" ht="15.75" customHeight="1">
      <c r="A292" s="166"/>
      <c r="B292" s="180" t="s">
        <v>688</v>
      </c>
      <c r="C292" s="122"/>
      <c r="D292" s="122"/>
    </row>
    <row r="293" spans="1:4" ht="15.75" customHeight="1">
      <c r="A293" s="166"/>
      <c r="B293" s="217" t="s">
        <v>682</v>
      </c>
      <c r="C293" s="122">
        <v>0</v>
      </c>
      <c r="D293" s="122">
        <v>975081232</v>
      </c>
    </row>
    <row r="294" spans="1:4" ht="15.75" customHeight="1">
      <c r="A294" s="166"/>
      <c r="B294" s="180" t="s">
        <v>689</v>
      </c>
      <c r="C294" s="122"/>
      <c r="D294" s="122"/>
    </row>
    <row r="295" spans="1:4" ht="15.75" customHeight="1">
      <c r="A295" s="166"/>
      <c r="B295" s="217" t="s">
        <v>680</v>
      </c>
      <c r="C295" s="122">
        <v>4188929732</v>
      </c>
      <c r="D295" s="122">
        <v>4362582924</v>
      </c>
    </row>
    <row r="296" spans="1:4" ht="15.75" customHeight="1">
      <c r="A296" s="166">
        <v>4</v>
      </c>
      <c r="B296" s="144" t="s">
        <v>690</v>
      </c>
      <c r="C296" s="118"/>
      <c r="D296" s="118"/>
    </row>
    <row r="297" spans="1:4" ht="15.75" customHeight="1">
      <c r="A297" s="166"/>
      <c r="B297" s="144" t="s">
        <v>691</v>
      </c>
      <c r="C297" s="122"/>
      <c r="D297" s="122"/>
    </row>
    <row r="298" spans="1:4" ht="15.75" customHeight="1">
      <c r="A298" s="166"/>
      <c r="B298" s="144" t="s">
        <v>692</v>
      </c>
      <c r="C298" s="118"/>
      <c r="D298" s="118"/>
    </row>
    <row r="299" spans="1:4" ht="15.75" customHeight="1">
      <c r="A299" s="166">
        <v>5</v>
      </c>
      <c r="B299" s="144" t="s">
        <v>693</v>
      </c>
      <c r="C299" s="118"/>
      <c r="D299" s="118"/>
    </row>
    <row r="300" spans="1:4" ht="15.75" customHeight="1">
      <c r="A300" s="166"/>
      <c r="B300" s="144" t="s">
        <v>694</v>
      </c>
      <c r="C300" s="118"/>
      <c r="D300" s="118"/>
    </row>
    <row r="301" spans="1:4" ht="15.75" customHeight="1">
      <c r="A301" s="166">
        <v>6</v>
      </c>
      <c r="B301" s="144" t="s">
        <v>695</v>
      </c>
      <c r="C301" s="118"/>
      <c r="D301" s="118"/>
    </row>
    <row r="302" spans="1:4" ht="15.75" customHeight="1">
      <c r="A302" s="168">
        <v>7</v>
      </c>
      <c r="B302" s="176" t="s">
        <v>675</v>
      </c>
      <c r="C302" s="128"/>
      <c r="D302" s="128"/>
    </row>
    <row r="303" ht="15.75" customHeight="1"/>
    <row r="304" spans="1:4" ht="15.75" customHeight="1">
      <c r="A304" s="134"/>
      <c r="B304" s="311" t="s">
        <v>704</v>
      </c>
      <c r="C304" s="311"/>
      <c r="D304" s="311"/>
    </row>
    <row r="305" spans="1:4" ht="15.75" customHeight="1">
      <c r="A305" s="289" t="s">
        <v>696</v>
      </c>
      <c r="B305" s="289"/>
      <c r="C305" s="289"/>
      <c r="D305" s="289"/>
    </row>
  </sheetData>
  <sheetProtection/>
  <mergeCells count="2">
    <mergeCell ref="B304:D304"/>
    <mergeCell ref="A305:D305"/>
  </mergeCells>
  <printOptions/>
  <pageMargins left="0.69" right="0.2362204724409449" top="0.35433070866141736" bottom="0" header="0.22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8">
      <selection activeCell="G26" sqref="G26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14.25">
      <c r="A1" s="84"/>
      <c r="B1" s="229"/>
      <c r="C1" s="229"/>
      <c r="D1" s="229"/>
      <c r="E1" s="229"/>
    </row>
    <row r="2" spans="1:5" ht="14.25">
      <c r="A2" s="84"/>
      <c r="B2" s="229"/>
      <c r="C2" s="229"/>
      <c r="D2" s="229"/>
      <c r="E2" s="229"/>
    </row>
    <row r="3" spans="1:5" ht="20.25">
      <c r="A3" s="313" t="s">
        <v>705</v>
      </c>
      <c r="B3" s="313"/>
      <c r="C3" s="313"/>
      <c r="D3" s="313"/>
      <c r="E3" s="313"/>
    </row>
    <row r="4" spans="1:5" ht="18">
      <c r="A4" s="289" t="s">
        <v>344</v>
      </c>
      <c r="B4" s="289"/>
      <c r="C4" s="289"/>
      <c r="D4" s="289"/>
      <c r="E4" s="289"/>
    </row>
    <row r="6" spans="1:5" ht="15">
      <c r="A6" s="314" t="s">
        <v>706</v>
      </c>
      <c r="B6" s="316" t="s">
        <v>722</v>
      </c>
      <c r="C6" s="316"/>
      <c r="D6" s="316" t="s">
        <v>429</v>
      </c>
      <c r="E6" s="316"/>
    </row>
    <row r="7" spans="1:5" ht="15">
      <c r="A7" s="315"/>
      <c r="B7" s="223" t="s">
        <v>707</v>
      </c>
      <c r="C7" s="223" t="s">
        <v>708</v>
      </c>
      <c r="D7" s="223" t="s">
        <v>707</v>
      </c>
      <c r="E7" s="223" t="s">
        <v>708</v>
      </c>
    </row>
    <row r="8" spans="1:5" ht="14.25">
      <c r="A8" s="224"/>
      <c r="B8" s="225"/>
      <c r="C8" s="225"/>
      <c r="D8" s="225"/>
      <c r="E8" s="225"/>
    </row>
    <row r="9" spans="1:5" ht="15">
      <c r="A9" s="180" t="s">
        <v>709</v>
      </c>
      <c r="B9" s="226">
        <f>SUM(B10:B18)</f>
        <v>0</v>
      </c>
      <c r="C9" s="226">
        <f>SUM(C10:C18)</f>
        <v>0</v>
      </c>
      <c r="D9" s="226">
        <f>SUM(D10:D18)</f>
        <v>193081</v>
      </c>
      <c r="E9" s="226">
        <f>SUM(E10:E18)</f>
        <v>2620441674</v>
      </c>
    </row>
    <row r="10" spans="1:5" ht="14.25">
      <c r="A10" s="144"/>
      <c r="B10" s="227"/>
      <c r="C10" s="227"/>
      <c r="D10" s="227"/>
      <c r="E10" s="227"/>
    </row>
    <row r="11" spans="1:5" ht="14.25">
      <c r="A11" s="144" t="s">
        <v>710</v>
      </c>
      <c r="B11" s="227">
        <v>0</v>
      </c>
      <c r="C11" s="227">
        <v>0</v>
      </c>
      <c r="D11" s="227">
        <v>74106</v>
      </c>
      <c r="E11" s="227">
        <v>1112598835</v>
      </c>
    </row>
    <row r="12" spans="1:5" ht="14.25">
      <c r="A12" s="144" t="s">
        <v>711</v>
      </c>
      <c r="B12" s="227">
        <v>0</v>
      </c>
      <c r="C12" s="227">
        <v>0</v>
      </c>
      <c r="D12" s="227">
        <v>22300</v>
      </c>
      <c r="E12" s="227">
        <v>376098025</v>
      </c>
    </row>
    <row r="13" spans="1:5" ht="14.25" customHeight="1">
      <c r="A13" s="312" t="s">
        <v>712</v>
      </c>
      <c r="B13" s="227">
        <v>0</v>
      </c>
      <c r="C13" s="227">
        <v>0</v>
      </c>
      <c r="D13" s="227"/>
      <c r="E13" s="227"/>
    </row>
    <row r="14" spans="1:5" ht="14.25">
      <c r="A14" s="312"/>
      <c r="B14" s="227">
        <v>0</v>
      </c>
      <c r="C14" s="227">
        <v>0</v>
      </c>
      <c r="D14" s="227">
        <v>75000</v>
      </c>
      <c r="E14" s="227">
        <v>960250350</v>
      </c>
    </row>
    <row r="15" spans="1:5" ht="14.25">
      <c r="A15" s="144" t="s">
        <v>713</v>
      </c>
      <c r="B15" s="227">
        <v>0</v>
      </c>
      <c r="C15" s="227">
        <v>0</v>
      </c>
      <c r="D15" s="227">
        <v>25</v>
      </c>
      <c r="E15" s="227">
        <v>250000</v>
      </c>
    </row>
    <row r="16" spans="1:5" ht="14.25" customHeight="1">
      <c r="A16" s="312" t="s">
        <v>714</v>
      </c>
      <c r="B16" s="227">
        <v>0</v>
      </c>
      <c r="C16" s="227">
        <v>0</v>
      </c>
      <c r="D16" s="227"/>
      <c r="E16" s="227"/>
    </row>
    <row r="17" spans="1:5" ht="14.25">
      <c r="A17" s="312"/>
      <c r="B17" s="227">
        <v>0</v>
      </c>
      <c r="C17" s="227">
        <v>0</v>
      </c>
      <c r="D17" s="227">
        <v>21650</v>
      </c>
      <c r="E17" s="227">
        <v>171244464</v>
      </c>
    </row>
    <row r="18" spans="1:5" ht="14.25">
      <c r="A18" s="144"/>
      <c r="B18" s="227"/>
      <c r="C18" s="227"/>
      <c r="D18" s="227"/>
      <c r="E18" s="227"/>
    </row>
    <row r="19" spans="1:5" ht="15">
      <c r="A19" s="180" t="s">
        <v>715</v>
      </c>
      <c r="B19" s="227"/>
      <c r="C19" s="227"/>
      <c r="D19" s="227"/>
      <c r="E19" s="227"/>
    </row>
    <row r="20" spans="1:5" ht="14.25">
      <c r="A20" s="144" t="s">
        <v>723</v>
      </c>
      <c r="B20" s="227"/>
      <c r="C20" s="227"/>
      <c r="D20" s="227"/>
      <c r="E20" s="227"/>
    </row>
    <row r="21" spans="1:5" ht="14.25">
      <c r="A21" s="144" t="s">
        <v>724</v>
      </c>
      <c r="B21" s="227"/>
      <c r="C21" s="227"/>
      <c r="D21" s="227"/>
      <c r="E21" s="227"/>
    </row>
    <row r="22" spans="1:5" ht="15">
      <c r="A22" s="180" t="s">
        <v>716</v>
      </c>
      <c r="B22" s="227"/>
      <c r="C22" s="226">
        <v>0</v>
      </c>
      <c r="D22" s="227"/>
      <c r="E22" s="226"/>
    </row>
    <row r="23" spans="1:5" ht="15">
      <c r="A23" s="180"/>
      <c r="B23" s="227"/>
      <c r="C23" s="226"/>
      <c r="D23" s="227"/>
      <c r="E23" s="226"/>
    </row>
    <row r="24" spans="1:5" ht="15">
      <c r="A24" s="180" t="s">
        <v>717</v>
      </c>
      <c r="B24" s="226">
        <f>SUM(B25:B26)</f>
        <v>0</v>
      </c>
      <c r="C24" s="226">
        <f>SUM(C25:C31)</f>
        <v>0</v>
      </c>
      <c r="D24" s="226">
        <f>SUM(D25:D31)</f>
        <v>193056</v>
      </c>
      <c r="E24" s="226">
        <f>SUM(E25:E31)</f>
        <v>1756697684</v>
      </c>
    </row>
    <row r="25" spans="1:5" ht="14.25">
      <c r="A25" s="144"/>
      <c r="B25" s="227"/>
      <c r="C25" s="227"/>
      <c r="D25" s="227"/>
      <c r="E25" s="227"/>
    </row>
    <row r="26" spans="1:7" ht="14.25" customHeight="1">
      <c r="A26" s="144" t="s">
        <v>710</v>
      </c>
      <c r="B26" s="227">
        <v>0</v>
      </c>
      <c r="C26" s="227">
        <v>0</v>
      </c>
      <c r="D26" s="227">
        <v>74106</v>
      </c>
      <c r="E26" s="227">
        <v>793971684</v>
      </c>
      <c r="G26" s="76"/>
    </row>
    <row r="27" spans="1:5" ht="14.25">
      <c r="A27" s="144" t="s">
        <v>711</v>
      </c>
      <c r="B27" s="227">
        <v>0</v>
      </c>
      <c r="C27" s="227">
        <v>0</v>
      </c>
      <c r="D27" s="227">
        <v>22300</v>
      </c>
      <c r="E27" s="227">
        <v>173159500</v>
      </c>
    </row>
    <row r="28" spans="1:5" ht="14.25" customHeight="1">
      <c r="A28" s="312" t="s">
        <v>712</v>
      </c>
      <c r="B28" s="227">
        <v>0</v>
      </c>
      <c r="C28" s="227">
        <v>0</v>
      </c>
      <c r="D28" s="227">
        <v>75000</v>
      </c>
      <c r="E28" s="227">
        <v>735225000</v>
      </c>
    </row>
    <row r="29" spans="1:5" ht="14.25">
      <c r="A29" s="312"/>
      <c r="B29" s="227"/>
      <c r="C29" s="227"/>
      <c r="D29" s="227"/>
      <c r="E29" s="227"/>
    </row>
    <row r="30" spans="1:5" ht="14.25" customHeight="1">
      <c r="A30" s="312" t="s">
        <v>714</v>
      </c>
      <c r="B30" s="227"/>
      <c r="C30" s="227"/>
      <c r="D30" s="227"/>
      <c r="E30" s="227"/>
    </row>
    <row r="31" spans="1:5" ht="14.25">
      <c r="A31" s="312"/>
      <c r="B31" s="227">
        <v>0</v>
      </c>
      <c r="C31" s="227">
        <v>0</v>
      </c>
      <c r="D31" s="227">
        <v>21650</v>
      </c>
      <c r="E31" s="227">
        <v>54341500</v>
      </c>
    </row>
    <row r="32" spans="1:5" ht="15">
      <c r="A32" s="180" t="s">
        <v>718</v>
      </c>
      <c r="B32" s="227"/>
      <c r="C32" s="227"/>
      <c r="D32" s="227"/>
      <c r="E32" s="227"/>
    </row>
    <row r="33" spans="1:5" ht="14.25">
      <c r="A33" s="144" t="s">
        <v>719</v>
      </c>
      <c r="B33" s="227"/>
      <c r="C33" s="227"/>
      <c r="D33" s="227"/>
      <c r="E33" s="227"/>
    </row>
    <row r="34" spans="1:5" ht="14.25">
      <c r="A34" s="173" t="s">
        <v>720</v>
      </c>
      <c r="B34" s="227"/>
      <c r="C34" s="227"/>
      <c r="D34" s="227"/>
      <c r="E34" s="227"/>
    </row>
    <row r="35" spans="1:5" ht="14.25">
      <c r="A35" s="173" t="s">
        <v>721</v>
      </c>
      <c r="B35" s="227"/>
      <c r="C35" s="227"/>
      <c r="D35" s="227"/>
      <c r="E35" s="227"/>
    </row>
    <row r="36" spans="1:5" ht="14.25">
      <c r="A36" s="144"/>
      <c r="B36" s="227"/>
      <c r="C36" s="227"/>
      <c r="D36" s="227"/>
      <c r="E36" s="227"/>
    </row>
    <row r="37" spans="1:5" ht="14.25">
      <c r="A37" s="176"/>
      <c r="B37" s="228"/>
      <c r="C37" s="228"/>
      <c r="D37" s="228"/>
      <c r="E37" s="228"/>
    </row>
  </sheetData>
  <sheetProtection/>
  <mergeCells count="9">
    <mergeCell ref="A28:A29"/>
    <mergeCell ref="A30:A31"/>
    <mergeCell ref="A3:E3"/>
    <mergeCell ref="A16:A17"/>
    <mergeCell ref="A4:E4"/>
    <mergeCell ref="A6:A7"/>
    <mergeCell ref="B6:C6"/>
    <mergeCell ref="D6:E6"/>
    <mergeCell ref="A13:A14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33"/>
  <sheetViews>
    <sheetView zoomScalePageLayoutView="0" workbookViewId="0" topLeftCell="A31">
      <selection activeCell="D26" sqref="D26"/>
    </sheetView>
  </sheetViews>
  <sheetFormatPr defaultColWidth="8.796875" defaultRowHeight="14.25"/>
  <cols>
    <col min="1" max="1" width="28.398437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1.19921875" style="0" customWidth="1"/>
    <col min="8" max="8" width="13.5" style="0" bestFit="1" customWidth="1"/>
    <col min="9" max="9" width="11.09765625" style="0" customWidth="1"/>
    <col min="10" max="10" width="12.3984375" style="0" customWidth="1"/>
  </cols>
  <sheetData>
    <row r="4" spans="1:7" ht="20.25">
      <c r="A4" s="313" t="s">
        <v>725</v>
      </c>
      <c r="B4" s="313"/>
      <c r="C4" s="313"/>
      <c r="D4" s="313"/>
      <c r="E4" s="313"/>
      <c r="F4" s="313"/>
      <c r="G4" s="313"/>
    </row>
    <row r="5" spans="1:7" ht="15">
      <c r="A5" s="282" t="s">
        <v>344</v>
      </c>
      <c r="B5" s="282"/>
      <c r="C5" s="282"/>
      <c r="D5" s="282"/>
      <c r="E5" s="282"/>
      <c r="F5" s="282"/>
      <c r="G5" s="282"/>
    </row>
    <row r="6" spans="1:7" ht="15.75">
      <c r="A6" s="49"/>
      <c r="B6" s="49"/>
      <c r="D6" s="49"/>
      <c r="E6" s="281"/>
      <c r="F6" s="281"/>
      <c r="G6" s="281"/>
    </row>
    <row r="7" spans="1:7" ht="27" customHeight="1">
      <c r="A7" s="230" t="s">
        <v>13</v>
      </c>
      <c r="B7" s="100" t="s">
        <v>726</v>
      </c>
      <c r="C7" s="100" t="s">
        <v>727</v>
      </c>
      <c r="D7" s="100" t="s">
        <v>728</v>
      </c>
      <c r="E7" s="100" t="s">
        <v>729</v>
      </c>
      <c r="F7" s="100" t="s">
        <v>730</v>
      </c>
      <c r="G7" s="100" t="s">
        <v>731</v>
      </c>
    </row>
    <row r="8" spans="1:7" ht="15">
      <c r="A8" s="231" t="s">
        <v>732</v>
      </c>
      <c r="B8" s="144"/>
      <c r="C8" s="144"/>
      <c r="D8" s="144"/>
      <c r="E8" s="144"/>
      <c r="F8" s="144"/>
      <c r="G8" s="144"/>
    </row>
    <row r="9" spans="1:7" ht="14.25">
      <c r="A9" s="232" t="s">
        <v>733</v>
      </c>
      <c r="B9" s="233">
        <v>15629822143</v>
      </c>
      <c r="C9" s="233">
        <v>4988578051</v>
      </c>
      <c r="D9" s="233">
        <v>68526684635</v>
      </c>
      <c r="E9" s="233">
        <v>1603208455</v>
      </c>
      <c r="F9" s="233">
        <v>290554424</v>
      </c>
      <c r="G9" s="233">
        <f>SUM(B9:F9)</f>
        <v>91038847708</v>
      </c>
    </row>
    <row r="10" spans="1:7" ht="14.25">
      <c r="A10" s="232" t="s">
        <v>734</v>
      </c>
      <c r="B10" s="234"/>
      <c r="C10" s="234">
        <v>28886363</v>
      </c>
      <c r="D10" s="234"/>
      <c r="E10" s="234">
        <v>57639091</v>
      </c>
      <c r="F10" s="234"/>
      <c r="G10" s="234">
        <f>SUM(B10:F10)</f>
        <v>86525454</v>
      </c>
    </row>
    <row r="11" spans="1:7" ht="14.25">
      <c r="A11" s="232" t="s">
        <v>735</v>
      </c>
      <c r="B11" s="234">
        <v>1707792958</v>
      </c>
      <c r="C11" s="234">
        <v>13513539</v>
      </c>
      <c r="D11" s="234">
        <v>3476280796</v>
      </c>
      <c r="E11" s="234"/>
      <c r="F11" s="234"/>
      <c r="G11" s="234">
        <f>SUM(B11:F11)</f>
        <v>5197587293</v>
      </c>
    </row>
    <row r="12" spans="1:7" ht="14.25">
      <c r="A12" s="232" t="s">
        <v>736</v>
      </c>
      <c r="B12" s="234"/>
      <c r="C12" s="234"/>
      <c r="D12" s="234"/>
      <c r="E12" s="234"/>
      <c r="F12" s="234"/>
      <c r="G12" s="234"/>
    </row>
    <row r="13" spans="1:7" ht="14.25">
      <c r="A13" s="232" t="s">
        <v>737</v>
      </c>
      <c r="B13" s="234"/>
      <c r="C13" s="234"/>
      <c r="D13" s="234"/>
      <c r="E13" s="234"/>
      <c r="F13" s="234"/>
      <c r="G13" s="234"/>
    </row>
    <row r="14" spans="1:7" ht="14.25">
      <c r="A14" s="232" t="s">
        <v>738</v>
      </c>
      <c r="B14" s="234"/>
      <c r="C14" s="234"/>
      <c r="D14" s="234"/>
      <c r="E14" s="234"/>
      <c r="F14" s="234"/>
      <c r="G14" s="234">
        <f>SUM(B14:F14)</f>
        <v>0</v>
      </c>
    </row>
    <row r="15" spans="1:7" ht="14.25">
      <c r="A15" s="232" t="s">
        <v>739</v>
      </c>
      <c r="B15" s="234"/>
      <c r="C15" s="234"/>
      <c r="D15" s="234"/>
      <c r="E15" s="234"/>
      <c r="F15" s="234"/>
      <c r="G15" s="234">
        <f>SUM(B15:F15)</f>
        <v>0</v>
      </c>
    </row>
    <row r="16" spans="1:8" ht="14.25">
      <c r="A16" s="232" t="s">
        <v>740</v>
      </c>
      <c r="B16" s="233">
        <f aca="true" t="shared" si="0" ref="B16:G16">+B9+B10+B11+B12-B13-B14-B15</f>
        <v>17337615101</v>
      </c>
      <c r="C16" s="233">
        <f t="shared" si="0"/>
        <v>5030977953</v>
      </c>
      <c r="D16" s="233">
        <f t="shared" si="0"/>
        <v>72002965431</v>
      </c>
      <c r="E16" s="233">
        <f t="shared" si="0"/>
        <v>1660847546</v>
      </c>
      <c r="F16" s="233">
        <f t="shared" si="0"/>
        <v>290554424</v>
      </c>
      <c r="G16" s="233">
        <f t="shared" si="0"/>
        <v>96322960455</v>
      </c>
      <c r="H16" s="76">
        <f>+G16-96322960455</f>
        <v>0</v>
      </c>
    </row>
    <row r="17" spans="1:7" ht="15">
      <c r="A17" s="231" t="s">
        <v>741</v>
      </c>
      <c r="B17" s="235"/>
      <c r="C17" s="235"/>
      <c r="D17" s="235"/>
      <c r="E17" s="235"/>
      <c r="F17" s="235"/>
      <c r="G17" s="235"/>
    </row>
    <row r="18" spans="1:7" ht="14.25">
      <c r="A18" s="232" t="s">
        <v>17</v>
      </c>
      <c r="B18" s="233">
        <v>3256117073</v>
      </c>
      <c r="C18" s="233">
        <v>2898603576</v>
      </c>
      <c r="D18" s="233">
        <v>24560033670</v>
      </c>
      <c r="E18" s="233">
        <v>641828804</v>
      </c>
      <c r="F18" s="233">
        <v>124320535</v>
      </c>
      <c r="G18" s="233">
        <f>SUM(B18:F18)</f>
        <v>31480903658</v>
      </c>
    </row>
    <row r="19" spans="1:7" ht="14.25">
      <c r="A19" s="232" t="s">
        <v>742</v>
      </c>
      <c r="B19" s="234">
        <v>1001330218</v>
      </c>
      <c r="C19" s="234">
        <v>450612782</v>
      </c>
      <c r="D19" s="234">
        <v>6525309344</v>
      </c>
      <c r="E19" s="234">
        <v>264431585</v>
      </c>
      <c r="F19" s="234">
        <v>58631688</v>
      </c>
      <c r="G19" s="234">
        <f>SUM(B19:F19)</f>
        <v>8300315617</v>
      </c>
    </row>
    <row r="20" spans="1:7" ht="14.25">
      <c r="A20" s="232" t="s">
        <v>736</v>
      </c>
      <c r="B20" s="234"/>
      <c r="C20" s="234"/>
      <c r="D20" s="234"/>
      <c r="E20" s="234"/>
      <c r="F20" s="234"/>
      <c r="G20" s="234"/>
    </row>
    <row r="21" spans="1:7" ht="14.25">
      <c r="A21" s="232" t="s">
        <v>737</v>
      </c>
      <c r="B21" s="234"/>
      <c r="C21" s="234"/>
      <c r="D21" s="234"/>
      <c r="E21" s="234"/>
      <c r="F21" s="234"/>
      <c r="G21" s="234"/>
    </row>
    <row r="22" spans="1:10" ht="14.25">
      <c r="A22" s="232" t="s">
        <v>738</v>
      </c>
      <c r="B22" s="234"/>
      <c r="C22" s="234"/>
      <c r="D22" s="234"/>
      <c r="E22" s="234"/>
      <c r="F22" s="234"/>
      <c r="G22" s="234">
        <f>SUM(B22:F22)</f>
        <v>0</v>
      </c>
      <c r="H22" s="236"/>
      <c r="I22" s="237"/>
      <c r="J22" s="79">
        <f>SUM(H22:I22)</f>
        <v>0</v>
      </c>
    </row>
    <row r="23" spans="1:10" ht="14.25">
      <c r="A23" s="232" t="s">
        <v>739</v>
      </c>
      <c r="B23" s="234"/>
      <c r="C23" s="234"/>
      <c r="D23" s="234"/>
      <c r="E23" s="234"/>
      <c r="F23" s="234"/>
      <c r="G23" s="234"/>
      <c r="H23" s="236"/>
      <c r="J23" s="79">
        <f>SUM(H23:I23)</f>
        <v>0</v>
      </c>
    </row>
    <row r="24" spans="1:8" ht="14.25">
      <c r="A24" s="232" t="s">
        <v>740</v>
      </c>
      <c r="B24" s="233">
        <f>+B18+B19+B20-B21-B22-B23</f>
        <v>4257447291</v>
      </c>
      <c r="C24" s="233">
        <f>+C18+C19+C20-C21-C22-C23</f>
        <v>3349216358</v>
      </c>
      <c r="D24" s="233">
        <f>+D18+D19+D20-D21-D22-D23</f>
        <v>31085343014</v>
      </c>
      <c r="E24" s="233">
        <f>+E18+E19+E20-E21-E22-E23</f>
        <v>906260389</v>
      </c>
      <c r="F24" s="233">
        <f>+F18+F19+F20-F21-F22-F23</f>
        <v>182952223</v>
      </c>
      <c r="G24" s="233">
        <f>SUM(B24:F24)</f>
        <v>39781219275</v>
      </c>
      <c r="H24" s="236"/>
    </row>
    <row r="25" spans="1:7" ht="15">
      <c r="A25" s="231" t="s">
        <v>743</v>
      </c>
      <c r="B25" s="235"/>
      <c r="C25" s="235"/>
      <c r="D25" s="235"/>
      <c r="E25" s="235"/>
      <c r="F25" s="235"/>
      <c r="G25" s="235"/>
    </row>
    <row r="26" spans="1:8" ht="14.25">
      <c r="A26" s="232" t="s">
        <v>744</v>
      </c>
      <c r="B26" s="233">
        <v>12373705070</v>
      </c>
      <c r="C26" s="233">
        <v>2089974475</v>
      </c>
      <c r="D26" s="233">
        <v>43966650965</v>
      </c>
      <c r="E26" s="233">
        <v>961379651</v>
      </c>
      <c r="F26" s="233">
        <v>166233889</v>
      </c>
      <c r="G26" s="233">
        <f>SUM(B26:F26)</f>
        <v>59557944050</v>
      </c>
      <c r="H26" s="76"/>
    </row>
    <row r="27" spans="1:7" ht="14.25">
      <c r="A27" s="232" t="s">
        <v>745</v>
      </c>
      <c r="B27" s="233">
        <f>+B16-B24</f>
        <v>13080167810</v>
      </c>
      <c r="C27" s="233">
        <f>+C16-C24</f>
        <v>1681761595</v>
      </c>
      <c r="D27" s="233">
        <f>+D16-D24</f>
        <v>40917622417</v>
      </c>
      <c r="E27" s="233">
        <f>+E16-E24</f>
        <v>754587157</v>
      </c>
      <c r="F27" s="233">
        <f>+F16-F24</f>
        <v>107602201</v>
      </c>
      <c r="G27" s="233">
        <f>SUM(B27:F27)</f>
        <v>56541741180</v>
      </c>
    </row>
    <row r="28" spans="1:7" ht="14.25">
      <c r="A28" s="176"/>
      <c r="B28" s="177"/>
      <c r="C28" s="177"/>
      <c r="D28" s="177"/>
      <c r="E28" s="177"/>
      <c r="F28" s="177"/>
      <c r="G28" s="177"/>
    </row>
    <row r="29" spans="1:7" ht="15">
      <c r="A29" s="302" t="s">
        <v>5</v>
      </c>
      <c r="B29" s="302"/>
      <c r="C29" s="302"/>
      <c r="D29" s="302"/>
      <c r="E29" s="302"/>
      <c r="F29" s="302"/>
      <c r="G29" s="302"/>
    </row>
    <row r="30" spans="1:8" ht="15">
      <c r="A30" s="303" t="s">
        <v>6</v>
      </c>
      <c r="B30" s="303"/>
      <c r="C30" s="303"/>
      <c r="D30" s="303"/>
      <c r="E30" s="303"/>
      <c r="F30" s="303"/>
      <c r="G30" s="303"/>
      <c r="H30" s="236"/>
    </row>
    <row r="31" spans="1:8" ht="14.25">
      <c r="A31" s="132" t="s">
        <v>746</v>
      </c>
      <c r="B31" s="132"/>
      <c r="C31" s="132"/>
      <c r="D31" s="132"/>
      <c r="E31" s="132"/>
      <c r="F31" s="132"/>
      <c r="G31" s="132"/>
      <c r="H31" s="236"/>
    </row>
    <row r="32" spans="1:8" ht="14.25">
      <c r="A32" s="132" t="s">
        <v>747</v>
      </c>
      <c r="B32" s="132"/>
      <c r="C32" s="132"/>
      <c r="D32" s="132"/>
      <c r="E32" s="132"/>
      <c r="F32" s="132"/>
      <c r="G32" s="132"/>
      <c r="H32" s="76"/>
    </row>
    <row r="33" ht="14.25">
      <c r="A33" t="s">
        <v>748</v>
      </c>
    </row>
  </sheetData>
  <sheetProtection/>
  <mergeCells count="5">
    <mergeCell ref="A30:G30"/>
    <mergeCell ref="A4:G4"/>
    <mergeCell ref="A5:G5"/>
    <mergeCell ref="E6:G6"/>
    <mergeCell ref="A29:G29"/>
  </mergeCells>
  <printOptions/>
  <pageMargins left="0.75" right="0.28" top="0.69" bottom="0.75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26" sqref="G26"/>
    </sheetView>
  </sheetViews>
  <sheetFormatPr defaultColWidth="8.796875" defaultRowHeight="14.25"/>
  <cols>
    <col min="1" max="1" width="29.8984375" style="0" customWidth="1"/>
    <col min="2" max="2" width="11.09765625" style="0" customWidth="1"/>
    <col min="3" max="3" width="10.59765625" style="0" customWidth="1"/>
    <col min="4" max="4" width="11.69921875" style="0" customWidth="1"/>
    <col min="5" max="5" width="10.5" style="0" customWidth="1"/>
    <col min="6" max="6" width="11.09765625" style="0" customWidth="1"/>
    <col min="7" max="7" width="11.19921875" style="0" customWidth="1"/>
    <col min="8" max="8" width="17.59765625" style="239" customWidth="1"/>
    <col min="9" max="9" width="15.3984375" style="50" customWidth="1"/>
    <col min="10" max="10" width="12.69921875" style="0" customWidth="1"/>
  </cols>
  <sheetData>
    <row r="1" spans="1:9" ht="15">
      <c r="A1" s="238"/>
      <c r="B1" s="246"/>
      <c r="C1" s="246"/>
      <c r="D1" s="246"/>
      <c r="E1" s="246"/>
      <c r="F1" s="246"/>
      <c r="G1" s="246"/>
      <c r="H1" s="247"/>
      <c r="I1"/>
    </row>
    <row r="2" spans="1:9" ht="15">
      <c r="A2" s="238"/>
      <c r="B2" s="246"/>
      <c r="C2" s="246"/>
      <c r="D2" s="246"/>
      <c r="E2" s="246"/>
      <c r="F2" s="246"/>
      <c r="G2" s="246"/>
      <c r="H2" s="247"/>
      <c r="I2"/>
    </row>
    <row r="3" spans="1:9" ht="20.25">
      <c r="A3" s="317" t="s">
        <v>7</v>
      </c>
      <c r="B3" s="317"/>
      <c r="C3" s="317"/>
      <c r="D3" s="317"/>
      <c r="E3" s="317"/>
      <c r="F3" s="317"/>
      <c r="G3" s="317"/>
      <c r="H3"/>
      <c r="I3"/>
    </row>
    <row r="4" spans="1:9" ht="15">
      <c r="A4" s="318" t="s">
        <v>344</v>
      </c>
      <c r="B4" s="318"/>
      <c r="C4" s="318"/>
      <c r="D4" s="318"/>
      <c r="E4" s="318"/>
      <c r="F4" s="318"/>
      <c r="G4" s="318"/>
      <c r="H4"/>
      <c r="I4"/>
    </row>
    <row r="5" spans="4:9" ht="15">
      <c r="D5" s="240"/>
      <c r="E5" s="240"/>
      <c r="F5" s="240"/>
      <c r="G5" s="240"/>
      <c r="H5"/>
      <c r="I5"/>
    </row>
    <row r="6" spans="5:7" ht="15">
      <c r="E6" s="240"/>
      <c r="F6" s="240"/>
      <c r="G6" s="240"/>
    </row>
    <row r="7" spans="1:7" ht="38.25">
      <c r="A7" s="241" t="s">
        <v>13</v>
      </c>
      <c r="B7" s="242" t="s">
        <v>542</v>
      </c>
      <c r="C7" s="242" t="s">
        <v>749</v>
      </c>
      <c r="D7" s="242" t="s">
        <v>568</v>
      </c>
      <c r="E7" s="242" t="s">
        <v>569</v>
      </c>
      <c r="F7" s="242" t="s">
        <v>750</v>
      </c>
      <c r="G7" s="242" t="s">
        <v>435</v>
      </c>
    </row>
    <row r="8" spans="1:7" ht="18.75" customHeight="1">
      <c r="A8" s="224"/>
      <c r="B8" s="224"/>
      <c r="C8" s="224"/>
      <c r="D8" s="224"/>
      <c r="E8" s="224"/>
      <c r="F8" s="224"/>
      <c r="G8" s="224"/>
    </row>
    <row r="9" spans="1:7" ht="18.75" customHeight="1">
      <c r="A9" s="180" t="s">
        <v>751</v>
      </c>
      <c r="B9" s="233">
        <v>38280000000</v>
      </c>
      <c r="C9" s="233">
        <v>6525862898</v>
      </c>
      <c r="D9" s="233">
        <v>11511994612</v>
      </c>
      <c r="E9" s="233">
        <v>2638258380</v>
      </c>
      <c r="F9" s="233">
        <v>10747151704</v>
      </c>
      <c r="G9" s="233">
        <f aca="true" t="shared" si="0" ref="G9:G27">SUM(B9:F9)</f>
        <v>69703267594</v>
      </c>
    </row>
    <row r="10" spans="1:7" ht="18.75" customHeight="1">
      <c r="A10" s="243" t="s">
        <v>752</v>
      </c>
      <c r="B10" s="233">
        <f>SUM(B11:B14)</f>
        <v>17400000000</v>
      </c>
      <c r="C10" s="233">
        <f>SUM(C11:C14)</f>
        <v>0</v>
      </c>
      <c r="D10" s="233">
        <f>SUM(D11:D14)</f>
        <v>2417720041</v>
      </c>
      <c r="E10" s="233">
        <f>SUM(E11:E14)</f>
        <v>527107503</v>
      </c>
      <c r="F10" s="233">
        <f>SUM(F11:F14)</f>
        <v>7958139780</v>
      </c>
      <c r="G10" s="233">
        <f t="shared" si="0"/>
        <v>28302967324</v>
      </c>
    </row>
    <row r="11" spans="1:7" ht="18.75" customHeight="1">
      <c r="A11" s="173" t="s">
        <v>753</v>
      </c>
      <c r="B11" s="234"/>
      <c r="C11" s="234"/>
      <c r="D11" s="234"/>
      <c r="E11" s="234"/>
      <c r="F11" s="234">
        <v>7958139780</v>
      </c>
      <c r="G11" s="234">
        <f t="shared" si="0"/>
        <v>7958139780</v>
      </c>
    </row>
    <row r="12" spans="1:7" ht="18.75" customHeight="1">
      <c r="A12" s="144" t="s">
        <v>754</v>
      </c>
      <c r="B12" s="234"/>
      <c r="C12" s="234"/>
      <c r="D12" s="234">
        <v>2417720041</v>
      </c>
      <c r="E12" s="234">
        <v>527107503</v>
      </c>
      <c r="F12" s="234"/>
      <c r="G12" s="234">
        <f t="shared" si="0"/>
        <v>2944827544</v>
      </c>
    </row>
    <row r="13" spans="1:7" ht="18.75" customHeight="1">
      <c r="A13" s="144" t="s">
        <v>755</v>
      </c>
      <c r="B13" s="234">
        <v>17400000000</v>
      </c>
      <c r="C13" s="234"/>
      <c r="D13" s="234"/>
      <c r="E13" s="234"/>
      <c r="F13" s="234"/>
      <c r="G13" s="234">
        <f t="shared" si="0"/>
        <v>17400000000</v>
      </c>
    </row>
    <row r="14" spans="1:7" ht="18.75" customHeight="1">
      <c r="A14" s="144" t="s">
        <v>736</v>
      </c>
      <c r="B14" s="234"/>
      <c r="C14" s="234"/>
      <c r="D14" s="234"/>
      <c r="E14" s="234"/>
      <c r="F14" s="234"/>
      <c r="G14" s="234">
        <f t="shared" si="0"/>
        <v>0</v>
      </c>
    </row>
    <row r="15" spans="1:7" ht="18.75" customHeight="1">
      <c r="A15" s="180" t="s">
        <v>756</v>
      </c>
      <c r="B15" s="233">
        <f>SUM(B16:B17)</f>
        <v>0</v>
      </c>
      <c r="C15" s="233">
        <f>SUM(C16:C17)</f>
        <v>501360438</v>
      </c>
      <c r="D15" s="233">
        <f>SUM(D16:D17)</f>
        <v>295799476</v>
      </c>
      <c r="E15" s="233">
        <f>SUM(E16:E17)</f>
        <v>67152025</v>
      </c>
      <c r="F15" s="233">
        <f>SUM(F16:F17)</f>
        <v>5610049388</v>
      </c>
      <c r="G15" s="233">
        <f t="shared" si="0"/>
        <v>6474361327</v>
      </c>
    </row>
    <row r="16" spans="1:7" ht="18.75" customHeight="1">
      <c r="A16" s="144" t="s">
        <v>757</v>
      </c>
      <c r="B16" s="234"/>
      <c r="C16" s="234"/>
      <c r="D16" s="234"/>
      <c r="E16" s="234"/>
      <c r="F16" s="234">
        <v>4626150052</v>
      </c>
      <c r="G16" s="233">
        <f t="shared" si="0"/>
        <v>4626150052</v>
      </c>
    </row>
    <row r="17" spans="1:7" ht="18.75" customHeight="1">
      <c r="A17" s="144" t="s">
        <v>739</v>
      </c>
      <c r="B17" s="234"/>
      <c r="C17" s="234">
        <v>501360438</v>
      </c>
      <c r="D17" s="234">
        <v>295799476</v>
      </c>
      <c r="E17" s="234">
        <v>67152025</v>
      </c>
      <c r="F17" s="234">
        <v>983899336</v>
      </c>
      <c r="G17" s="233">
        <f t="shared" si="0"/>
        <v>1848211275</v>
      </c>
    </row>
    <row r="18" spans="1:7" ht="18.75" customHeight="1">
      <c r="A18" s="180" t="s">
        <v>758</v>
      </c>
      <c r="B18" s="233">
        <f>+B9+B10-B15</f>
        <v>55680000000</v>
      </c>
      <c r="C18" s="233">
        <f>+C9+C10-C15</f>
        <v>6024502460</v>
      </c>
      <c r="D18" s="233">
        <f>+D9+D10-D15</f>
        <v>13633915177</v>
      </c>
      <c r="E18" s="233">
        <f>+E9+E10-E15</f>
        <v>3098213858</v>
      </c>
      <c r="F18" s="233">
        <f>+F9+F10-F15</f>
        <v>13095242096</v>
      </c>
      <c r="G18" s="233">
        <f t="shared" si="0"/>
        <v>91531873591</v>
      </c>
    </row>
    <row r="19" spans="1:7" ht="18.75" customHeight="1">
      <c r="A19" s="243" t="s">
        <v>759</v>
      </c>
      <c r="B19" s="233">
        <f>SUM(B20:B23)</f>
        <v>0</v>
      </c>
      <c r="C19" s="233">
        <f>SUM(C20:C23)</f>
        <v>0</v>
      </c>
      <c r="D19" s="233">
        <f>SUM(D20:D23)</f>
        <v>1379207124</v>
      </c>
      <c r="E19" s="233">
        <f>SUM(E20:E23)</f>
        <v>585853007</v>
      </c>
      <c r="F19" s="233">
        <f>SUM(F20:F23)</f>
        <v>-2242876431</v>
      </c>
      <c r="G19" s="233">
        <f t="shared" si="0"/>
        <v>-277816300</v>
      </c>
    </row>
    <row r="20" spans="1:7" ht="18.75" customHeight="1">
      <c r="A20" s="173" t="s">
        <v>760</v>
      </c>
      <c r="B20" s="234"/>
      <c r="C20" s="234"/>
      <c r="D20" s="234"/>
      <c r="E20" s="234"/>
      <c r="F20" s="234">
        <v>-2242876431</v>
      </c>
      <c r="G20" s="234">
        <f t="shared" si="0"/>
        <v>-2242876431</v>
      </c>
    </row>
    <row r="21" spans="1:7" ht="18.75" customHeight="1">
      <c r="A21" s="144" t="s">
        <v>754</v>
      </c>
      <c r="B21" s="234"/>
      <c r="C21" s="234"/>
      <c r="D21" s="234">
        <v>1379207124</v>
      </c>
      <c r="E21" s="234">
        <v>585853007</v>
      </c>
      <c r="F21" s="234"/>
      <c r="G21" s="234">
        <f t="shared" si="0"/>
        <v>1965060131</v>
      </c>
    </row>
    <row r="22" spans="1:7" ht="18.75" customHeight="1">
      <c r="A22" s="144" t="s">
        <v>755</v>
      </c>
      <c r="B22" s="234">
        <v>0</v>
      </c>
      <c r="C22" s="234"/>
      <c r="D22" s="234"/>
      <c r="E22" s="234"/>
      <c r="F22" s="234"/>
      <c r="G22" s="234">
        <f t="shared" si="0"/>
        <v>0</v>
      </c>
    </row>
    <row r="23" spans="1:7" ht="18.75" customHeight="1">
      <c r="A23" s="144" t="s">
        <v>736</v>
      </c>
      <c r="B23" s="234"/>
      <c r="C23" s="234"/>
      <c r="D23" s="234"/>
      <c r="E23" s="234"/>
      <c r="F23" s="234"/>
      <c r="G23" s="234">
        <f t="shared" si="0"/>
        <v>0</v>
      </c>
    </row>
    <row r="24" spans="1:7" ht="18.75" customHeight="1">
      <c r="A24" s="180" t="s">
        <v>761</v>
      </c>
      <c r="B24" s="233">
        <f>SUM(B25:B26)</f>
        <v>0</v>
      </c>
      <c r="C24" s="233">
        <f>SUM(C25:C26)</f>
        <v>0</v>
      </c>
      <c r="D24" s="233">
        <f>SUM(D25:D26)</f>
        <v>0</v>
      </c>
      <c r="E24" s="233">
        <f>SUM(E25:E26)</f>
        <v>0</v>
      </c>
      <c r="F24" s="233">
        <f>SUM(F25:F26)</f>
        <v>12505798571</v>
      </c>
      <c r="G24" s="233">
        <f t="shared" si="0"/>
        <v>12505798571</v>
      </c>
    </row>
    <row r="25" spans="1:7" ht="18.75" customHeight="1">
      <c r="A25" s="144" t="s">
        <v>763</v>
      </c>
      <c r="B25" s="234"/>
      <c r="C25" s="234"/>
      <c r="D25" s="234"/>
      <c r="E25" s="234"/>
      <c r="F25" s="234">
        <v>11717060131</v>
      </c>
      <c r="G25" s="233">
        <f t="shared" si="0"/>
        <v>11717060131</v>
      </c>
    </row>
    <row r="26" spans="1:7" ht="18.75" customHeight="1">
      <c r="A26" s="144" t="s">
        <v>739</v>
      </c>
      <c r="B26" s="234"/>
      <c r="C26" s="234">
        <v>0</v>
      </c>
      <c r="D26" s="234"/>
      <c r="E26" s="234"/>
      <c r="F26" s="234">
        <v>788738440</v>
      </c>
      <c r="G26" s="233">
        <f>SUM(B26:F26)</f>
        <v>788738440</v>
      </c>
    </row>
    <row r="27" spans="1:7" ht="18.75" customHeight="1">
      <c r="A27" s="244" t="s">
        <v>762</v>
      </c>
      <c r="B27" s="245">
        <f>+B18+B19-B24</f>
        <v>55680000000</v>
      </c>
      <c r="C27" s="245">
        <f>+C18+C19-C24</f>
        <v>6024502460</v>
      </c>
      <c r="D27" s="245">
        <f>+D18+D19-D24</f>
        <v>15013122301</v>
      </c>
      <c r="E27" s="245">
        <f>+E18+E19-E24</f>
        <v>3684066865</v>
      </c>
      <c r="F27" s="245">
        <f>+F18+F19-F24</f>
        <v>-1653432906</v>
      </c>
      <c r="G27" s="245">
        <f t="shared" si="0"/>
        <v>78748258720</v>
      </c>
    </row>
    <row r="28" ht="14.25">
      <c r="F28" s="248"/>
    </row>
    <row r="29" ht="14.25">
      <c r="F29" s="79"/>
    </row>
    <row r="30" ht="14.25">
      <c r="F30" s="79"/>
    </row>
    <row r="31" ht="14.25">
      <c r="F31" s="76"/>
    </row>
    <row r="33" ht="14.25">
      <c r="D33" t="s">
        <v>764</v>
      </c>
    </row>
  </sheetData>
  <sheetProtection/>
  <mergeCells count="2">
    <mergeCell ref="A3:G3"/>
    <mergeCell ref="A4:G4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3">
      <selection activeCell="G26" sqref="G26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3" spans="1:5" ht="20.25">
      <c r="A3" s="313" t="s">
        <v>765</v>
      </c>
      <c r="B3" s="313"/>
      <c r="C3" s="313"/>
      <c r="D3" s="313"/>
      <c r="E3" s="313"/>
    </row>
    <row r="4" spans="1:5" ht="18">
      <c r="A4" s="289" t="s">
        <v>344</v>
      </c>
      <c r="B4" s="289"/>
      <c r="C4" s="289"/>
      <c r="D4" s="289"/>
      <c r="E4" s="289"/>
    </row>
    <row r="6" spans="1:5" ht="15">
      <c r="A6" s="314" t="s">
        <v>706</v>
      </c>
      <c r="B6" s="316" t="s">
        <v>781</v>
      </c>
      <c r="C6" s="316"/>
      <c r="D6" s="316" t="s">
        <v>429</v>
      </c>
      <c r="E6" s="316"/>
    </row>
    <row r="7" spans="1:5" ht="15">
      <c r="A7" s="315"/>
      <c r="B7" s="223" t="s">
        <v>766</v>
      </c>
      <c r="C7" s="223" t="s">
        <v>708</v>
      </c>
      <c r="D7" s="223" t="s">
        <v>766</v>
      </c>
      <c r="E7" s="223" t="s">
        <v>708</v>
      </c>
    </row>
    <row r="8" spans="1:5" ht="14.25">
      <c r="A8" s="249"/>
      <c r="B8" s="250"/>
      <c r="C8" s="250"/>
      <c r="D8" s="250"/>
      <c r="E8" s="250"/>
    </row>
    <row r="9" spans="1:5" ht="15">
      <c r="A9" s="251" t="s">
        <v>767</v>
      </c>
      <c r="B9" s="252"/>
      <c r="C9" s="252"/>
      <c r="D9" s="252"/>
      <c r="E9" s="252"/>
    </row>
    <row r="10" spans="1:5" ht="14.25">
      <c r="A10" s="179" t="s">
        <v>768</v>
      </c>
      <c r="B10" s="252"/>
      <c r="C10" s="252"/>
      <c r="D10" s="252"/>
      <c r="E10" s="252"/>
    </row>
    <row r="11" spans="1:5" ht="14.25">
      <c r="A11" s="179" t="s">
        <v>769</v>
      </c>
      <c r="B11" s="252"/>
      <c r="C11" s="252"/>
      <c r="D11" s="252"/>
      <c r="E11" s="252"/>
    </row>
    <row r="12" spans="1:5" ht="14.25">
      <c r="A12" s="253" t="s">
        <v>770</v>
      </c>
      <c r="B12" s="252"/>
      <c r="C12" s="252"/>
      <c r="D12" s="252"/>
      <c r="E12" s="252"/>
    </row>
    <row r="13" spans="1:5" ht="14.25">
      <c r="A13" s="253" t="s">
        <v>771</v>
      </c>
      <c r="B13" s="252"/>
      <c r="C13" s="252"/>
      <c r="D13" s="252"/>
      <c r="E13" s="252"/>
    </row>
    <row r="14" spans="1:5" ht="15">
      <c r="A14" s="251" t="s">
        <v>772</v>
      </c>
      <c r="B14" s="252"/>
      <c r="C14" s="254">
        <f>SUM(C15:C19)</f>
        <v>4188929732</v>
      </c>
      <c r="D14" s="252"/>
      <c r="E14" s="254">
        <f>SUM(E15:E19)</f>
        <v>4362582924</v>
      </c>
    </row>
    <row r="15" spans="1:5" ht="30">
      <c r="A15" s="255" t="s">
        <v>773</v>
      </c>
      <c r="B15" s="252">
        <v>310000</v>
      </c>
      <c r="C15" s="252">
        <v>4657000000</v>
      </c>
      <c r="D15" s="252">
        <v>310000</v>
      </c>
      <c r="E15" s="252">
        <v>4657000000</v>
      </c>
    </row>
    <row r="16" spans="1:5" ht="14.25">
      <c r="A16" s="179" t="s">
        <v>768</v>
      </c>
      <c r="B16" s="252"/>
      <c r="C16" s="252"/>
      <c r="D16" s="252"/>
      <c r="E16" s="252"/>
    </row>
    <row r="17" spans="1:5" ht="14.25">
      <c r="A17" s="179" t="s">
        <v>774</v>
      </c>
      <c r="B17" s="252"/>
      <c r="C17" s="252"/>
      <c r="D17" s="252"/>
      <c r="E17" s="252"/>
    </row>
    <row r="18" spans="1:5" ht="14.25">
      <c r="A18" s="253" t="s">
        <v>770</v>
      </c>
      <c r="B18" s="252"/>
      <c r="C18" s="252"/>
      <c r="D18" s="252"/>
      <c r="E18" s="252"/>
    </row>
    <row r="19" spans="1:5" ht="14.25">
      <c r="A19" s="253" t="s">
        <v>782</v>
      </c>
      <c r="B19" s="252"/>
      <c r="C19" s="252">
        <v>-468070268</v>
      </c>
      <c r="D19" s="252"/>
      <c r="E19" s="252">
        <v>-294417076</v>
      </c>
    </row>
    <row r="20" spans="1:5" ht="15">
      <c r="A20" s="253"/>
      <c r="B20" s="252"/>
      <c r="C20" s="254"/>
      <c r="D20" s="252"/>
      <c r="E20" s="254"/>
    </row>
    <row r="21" spans="1:5" ht="15">
      <c r="A21" s="251" t="s">
        <v>775</v>
      </c>
      <c r="B21" s="252"/>
      <c r="C21" s="254">
        <f>SUM(C22:C25)</f>
        <v>0</v>
      </c>
      <c r="D21" s="252"/>
      <c r="E21" s="254">
        <f>SUM(E22:E25)</f>
        <v>900000000</v>
      </c>
    </row>
    <row r="22" spans="1:5" ht="14.25">
      <c r="A22" s="256" t="s">
        <v>776</v>
      </c>
      <c r="B22" s="252"/>
      <c r="C22" s="252"/>
      <c r="D22" s="252"/>
      <c r="E22" s="252"/>
    </row>
    <row r="23" spans="1:5" ht="14.25">
      <c r="A23" s="256" t="s">
        <v>777</v>
      </c>
      <c r="B23" s="252"/>
      <c r="C23" s="252"/>
      <c r="D23" s="252"/>
      <c r="E23" s="252"/>
    </row>
    <row r="24" spans="1:5" ht="14.25">
      <c r="A24" s="256" t="s">
        <v>778</v>
      </c>
      <c r="B24" s="252"/>
      <c r="C24" s="252"/>
      <c r="D24" s="252"/>
      <c r="E24" s="252"/>
    </row>
    <row r="25" spans="1:5" ht="14.25">
      <c r="A25" s="256" t="s">
        <v>779</v>
      </c>
      <c r="B25" s="252"/>
      <c r="C25" s="252">
        <v>0</v>
      </c>
      <c r="D25" s="252"/>
      <c r="E25" s="252">
        <v>900000000</v>
      </c>
    </row>
    <row r="26" spans="1:7" ht="14.25">
      <c r="A26" s="179" t="s">
        <v>768</v>
      </c>
      <c r="B26" s="252"/>
      <c r="C26" s="252"/>
      <c r="D26" s="252"/>
      <c r="E26" s="252"/>
      <c r="G26" s="76">
        <f>SUM(B26:F26)</f>
        <v>0</v>
      </c>
    </row>
    <row r="27" spans="1:5" ht="14.25">
      <c r="A27" s="179" t="s">
        <v>780</v>
      </c>
      <c r="B27" s="252"/>
      <c r="C27" s="252"/>
      <c r="D27" s="252"/>
      <c r="E27" s="252"/>
    </row>
    <row r="28" spans="1:5" ht="14.25">
      <c r="A28" s="253" t="s">
        <v>770</v>
      </c>
      <c r="B28" s="252"/>
      <c r="C28" s="252"/>
      <c r="D28" s="252"/>
      <c r="E28" s="252"/>
    </row>
    <row r="29" spans="1:5" ht="14.25">
      <c r="A29" s="253" t="s">
        <v>721</v>
      </c>
      <c r="B29" s="252"/>
      <c r="C29" s="252"/>
      <c r="D29" s="252"/>
      <c r="E29" s="252"/>
    </row>
    <row r="30" spans="1:5" ht="14.25">
      <c r="A30" s="179"/>
      <c r="B30" s="252"/>
      <c r="C30" s="252"/>
      <c r="D30" s="252"/>
      <c r="E30" s="252"/>
    </row>
    <row r="31" spans="1:5" ht="14.25">
      <c r="A31" s="257"/>
      <c r="B31" s="258"/>
      <c r="C31" s="258"/>
      <c r="D31" s="258"/>
      <c r="E31" s="258"/>
    </row>
  </sheetData>
  <sheetProtection/>
  <mergeCells count="5">
    <mergeCell ref="A3:E3"/>
    <mergeCell ref="A4:E4"/>
    <mergeCell ref="A6:A7"/>
    <mergeCell ref="B6:C6"/>
    <mergeCell ref="D6:E6"/>
  </mergeCells>
  <printOptions/>
  <pageMargins left="0.67" right="0.25" top="0.64" bottom="1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minhnt</cp:lastModifiedBy>
  <cp:lastPrinted>2013-02-21T03:27:22Z</cp:lastPrinted>
  <dcterms:created xsi:type="dcterms:W3CDTF">2013-02-20T01:58:57Z</dcterms:created>
  <dcterms:modified xsi:type="dcterms:W3CDTF">2013-02-25T01:16:34Z</dcterms:modified>
  <cp:category/>
  <cp:version/>
  <cp:contentType/>
  <cp:contentStatus/>
</cp:coreProperties>
</file>